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2010578\Downloads\Excel_new\Lecture 2\"/>
    </mc:Choice>
  </mc:AlternateContent>
  <xr:revisionPtr revIDLastSave="0" documentId="13_ncr:1_{47D0DB41-56A1-43AF-896C-9215F961B0EB}" xr6:coauthVersionLast="47" xr6:coauthVersionMax="47" xr10:uidLastSave="{00000000-0000-0000-0000-000000000000}"/>
  <bookViews>
    <workbookView xWindow="1290" yWindow="-120" windowWidth="37230" windowHeight="21840" tabRatio="684" activeTab="2" xr2:uid="{00000000-000D-0000-FFFF-FFFF00000000}"/>
  </bookViews>
  <sheets>
    <sheet name="1. Different Refrences" sheetId="34" r:id="rId1"/>
    <sheet name="2. Conditionals and Nested" sheetId="38" r:id="rId2"/>
    <sheet name="3. Conditional Aggregation" sheetId="39" r:id="rId3"/>
    <sheet name="4. Basic Math" sheetId="40" r:id="rId4"/>
    <sheet name="5. Text Manipulation" sheetId="41" r:id="rId5"/>
  </sheets>
  <definedNames>
    <definedName name="AVERAGEN" comment="Calculate the average of the n largest (smallest) values in an array.">_xlfn.LAMBDA(_xlpm.arr,_xlpm.n,_xlop.largest, _xlfn.LET(_xlpm.largest_ny, IF(_xlfn.ISOMITTED(_xlpm.largest), TRUE, _xlpm.largest), _xlpm.vec, IF(_xlpm.largest_ny, LARGE(_xlpm.arr, _xlfn.SEQUENCE(_xlpm.n)), SMALL(_xlpm.arr, _xlfn.SEQUENCE(_xlpm.n))), AVERAGE(_xlpm.vec)))</definedName>
    <definedName name="AVERAGEN2">_xlfn.LAMBDA(_xlpm.arr,_xlpm.n,_xlop.largest, _xlfn.LET(_xlpm.largest_ny, IF(_xlfn.ISOMITTED(_xlpm.largest), TRUE, _xlpm.largest), _xlpm.vec, IF(_xlpm.largest_ny, LARGE(_xlpm.arr, _xlfn.SEQUENCE(_xlpm.n)), SMALL(_xlpm.arr, _xlfn.SEQUENCE(_xlpm.n))), AVERAGE(_xlpm.vec)))</definedName>
    <definedName name="HASVOWEL">_xlfn.LAMBDA(_xlpm.text, _xlfn.LET(_xlpm.text_low, LOWER(_xlpm.text), _xlpm.vowels, {"a";"e";"i";"o";"u"}, _xlpm.REMOVE, _xlfn.LAMBDA(_xlpm.text_low,_xlpm.char, SUBSTITUTE(_xlpm.text_low, _xlpm.char, "")), _xlpm.result, _xlfn.REDUCE(_xlpm.text_low, _xlpm.vowels, _xlfn.LAMBDA(_xlpm.text_low,_xlpm.char_v, _xlpm.REMOVE(_xlpm.text_low, _xlpm.char_v))), LEN(_xlpm.text_low) &lt;&gt; LEN(_xlpm.result)))</definedName>
    <definedName name="SUMNEW">_xlfn.LAMBDA(_xlpm.array, _xlfn.REDUCE(0, _xlpm.array, _xlfn.LAMBDA(_xlpm.acc,_xlpm.curr, _xlpm.acc + _xlpm.curr)))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0" i="39" l="1"/>
  <c r="D36" i="39"/>
  <c r="D32" i="39"/>
  <c r="G52" i="38" a="1"/>
  <c r="G52" i="38" s="1"/>
  <c r="G53" i="38" a="1"/>
  <c r="G53" i="38" s="1"/>
  <c r="G54" i="38" a="1"/>
  <c r="G54" i="38" s="1"/>
  <c r="G55" i="38" a="1"/>
  <c r="G55" i="38"/>
  <c r="G56" i="38" a="1"/>
  <c r="G56" i="38" s="1"/>
  <c r="G57" i="38" a="1"/>
  <c r="G57" i="38" s="1"/>
  <c r="G58" i="38" a="1"/>
  <c r="G58" i="38" s="1"/>
  <c r="G51" i="38" a="1"/>
  <c r="G51" i="38" s="1"/>
  <c r="F52" i="38"/>
  <c r="F53" i="38"/>
  <c r="F54" i="38"/>
  <c r="F55" i="38"/>
  <c r="F56" i="38"/>
  <c r="F57" i="38"/>
  <c r="F58" i="38"/>
  <c r="F51" i="38"/>
  <c r="C40" i="34"/>
  <c r="C41" i="34"/>
  <c r="C42" i="34"/>
  <c r="C43" i="34"/>
  <c r="C39" i="34"/>
  <c r="D267" i="41" a="1"/>
  <c r="D267" i="41" s="1"/>
  <c r="D266" i="41" a="1"/>
  <c r="D266" i="41" s="1"/>
  <c r="D265" i="41" a="1"/>
  <c r="D265" i="41" s="1"/>
  <c r="E266" i="41"/>
  <c r="E267" i="41"/>
  <c r="E265" i="41"/>
  <c r="F105" i="41"/>
  <c r="F106" i="41"/>
  <c r="D39" i="39"/>
  <c r="D43" i="39"/>
  <c r="C41" i="41"/>
  <c r="C15" i="41"/>
  <c r="C58" i="41"/>
  <c r="C71" i="41"/>
  <c r="C116" i="41"/>
  <c r="C167" i="41"/>
  <c r="D62" i="39"/>
  <c r="C80" i="41"/>
  <c r="C142" i="41"/>
  <c r="C220" i="41"/>
  <c r="C179" i="41"/>
  <c r="C52" i="41"/>
  <c r="C134" i="41"/>
  <c r="C127" i="41"/>
  <c r="C20" i="41"/>
  <c r="B64" i="38"/>
  <c r="C176" i="41"/>
  <c r="C33" i="41"/>
  <c r="B61" i="38"/>
  <c r="D47" i="39"/>
  <c r="C159" i="41"/>
  <c r="C216" i="41"/>
  <c r="D189" i="41"/>
  <c r="D70" i="39"/>
  <c r="D66" i="39"/>
  <c r="D58" i="39"/>
  <c r="C212" i="41"/>
  <c r="C90" i="41"/>
  <c r="C150" i="41"/>
  <c r="D51" i="39"/>
  <c r="F104" i="41"/>
  <c r="D31" i="39"/>
  <c r="D35" i="39"/>
  <c r="J106" i="41" l="1"/>
  <c r="J105" i="41"/>
  <c r="J104" i="41" l="1"/>
  <c r="C53" i="40"/>
  <c r="E22" i="40"/>
  <c r="E21" i="40"/>
  <c r="E20" i="40"/>
  <c r="E19" i="40"/>
  <c r="E18" i="40"/>
  <c r="E17" i="40"/>
  <c r="E16" i="40"/>
  <c r="E15" i="40"/>
  <c r="E14" i="40"/>
  <c r="E13" i="40"/>
  <c r="E12" i="40"/>
  <c r="E11" i="40"/>
  <c r="E10" i="40"/>
  <c r="E9" i="40"/>
  <c r="E8" i="40"/>
  <c r="E58" i="38" l="1"/>
  <c r="E57" i="38"/>
  <c r="E56" i="38"/>
  <c r="E55" i="38"/>
  <c r="E54" i="38"/>
  <c r="E53" i="38"/>
  <c r="E52" i="38"/>
  <c r="E51" i="3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<sst xmlns="http://schemas.openxmlformats.org/spreadsheetml/2006/main" count="1980" uniqueCount="661">
  <si>
    <t>Skate</t>
  </si>
  <si>
    <t>Answer:</t>
  </si>
  <si>
    <t>Formula:</t>
  </si>
  <si>
    <t>first_name</t>
  </si>
  <si>
    <t>last_name</t>
  </si>
  <si>
    <t>gender</t>
  </si>
  <si>
    <t>shirt_size</t>
  </si>
  <si>
    <t>sales_jan</t>
  </si>
  <si>
    <t>sales_feb</t>
  </si>
  <si>
    <t>Claybourne</t>
  </si>
  <si>
    <t>Dimbleby</t>
  </si>
  <si>
    <t>Male</t>
  </si>
  <si>
    <t>M</t>
  </si>
  <si>
    <t>Alane</t>
  </si>
  <si>
    <t>Conkie</t>
  </si>
  <si>
    <t>Female</t>
  </si>
  <si>
    <t>L</t>
  </si>
  <si>
    <t>Bobby</t>
  </si>
  <si>
    <t>McVie</t>
  </si>
  <si>
    <t>XL</t>
  </si>
  <si>
    <t>Marys</t>
  </si>
  <si>
    <t>Leale</t>
  </si>
  <si>
    <t>Nichole</t>
  </si>
  <si>
    <t>Aylward</t>
  </si>
  <si>
    <t>Kennett</t>
  </si>
  <si>
    <t>Biasio</t>
  </si>
  <si>
    <t>XS</t>
  </si>
  <si>
    <t>Rebecca</t>
  </si>
  <si>
    <t>Clemensen</t>
  </si>
  <si>
    <t>Genderfluid</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</si>
  <si>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</si>
  <si>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</si>
  <si>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</si>
  <si>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</si>
  <si>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</si>
  <si>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</si>
  <si>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</si>
  <si>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</si>
  <si>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</si>
  <si>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</si>
  <si>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</si>
  <si>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</si>
  <si>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</si>
  <si>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</si>
  <si>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</si>
  <si>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</si>
  <si>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</si>
  <si>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</si>
  <si>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</si>
  <si>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</si>
  <si>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</si>
  <si>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</si>
  <si>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Bigender</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</si>
  <si>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</si>
  <si>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</si>
  <si>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</si>
  <si>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</si>
  <si>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</si>
  <si>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</si>
  <si>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</si>
  <si>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</si>
  <si>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</si>
  <si>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</si>
  <si>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</si>
  <si>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</si>
  <si>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</si>
  <si>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</si>
  <si>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</si>
  <si>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</si>
  <si>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</si>
  <si>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</si>
  <si>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</si>
  <si>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</si>
  <si>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</si>
  <si>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</si>
  <si>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</si>
  <si>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</si>
  <si>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</si>
  <si>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</si>
  <si>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</si>
  <si>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</si>
  <si>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</si>
  <si>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</si>
  <si>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</si>
  <si>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</si>
  <si>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</si>
  <si>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</si>
  <si>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</si>
  <si>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</si>
  <si>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</si>
  <si>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</si>
  <si>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</si>
  <si>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</si>
  <si>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</si>
  <si>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</si>
  <si>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</si>
  <si>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</si>
  <si>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</si>
  <si>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</si>
  <si>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</si>
  <si>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</si>
  <si>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</si>
  <si>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</si>
  <si>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</si>
  <si>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</si>
  <si>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</si>
  <si>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</si>
  <si>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</si>
  <si>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</si>
  <si>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</si>
  <si>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</si>
  <si>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</si>
  <si>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</si>
  <si>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</si>
  <si>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</si>
  <si>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</si>
  <si>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</si>
  <si>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</si>
  <si>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</si>
  <si>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</si>
  <si>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</si>
  <si>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</si>
  <si>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</si>
  <si>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</si>
  <si>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</si>
  <si>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</si>
  <si>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</si>
  <si>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</si>
  <si>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</si>
  <si>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</si>
  <si>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</si>
  <si>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</si>
  <si>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</si>
  <si>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</si>
  <si>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</si>
  <si>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</si>
  <si>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</si>
  <si>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</si>
  <si>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</si>
  <si>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</si>
  <si>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</si>
  <si>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</si>
  <si>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</si>
  <si>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</si>
  <si>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</si>
  <si>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</si>
  <si>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</si>
  <si>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</si>
  <si>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</si>
  <si>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</si>
  <si>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</si>
  <si>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</si>
  <si>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</si>
  <si>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</si>
  <si>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</si>
  <si>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</si>
  <si>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</si>
  <si>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</si>
  <si>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</si>
  <si>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</si>
  <si>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</si>
  <si>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</si>
  <si>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</si>
  <si>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</si>
  <si>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</si>
  <si>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</si>
  <si>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</si>
  <si>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</si>
  <si>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</si>
  <si>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</si>
  <si>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</si>
  <si>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</si>
  <si>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</si>
  <si>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</si>
  <si>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</si>
  <si>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</si>
  <si>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</si>
  <si>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</si>
  <si>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</si>
  <si>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</si>
  <si>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</si>
  <si>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</si>
  <si>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</si>
  <si>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</si>
  <si>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</si>
  <si>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</si>
  <si>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</si>
  <si>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</si>
  <si>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</si>
  <si>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</si>
  <si>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</si>
  <si>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</si>
  <si>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</si>
  <si>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</si>
  <si>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</si>
  <si>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</si>
  <si>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</si>
  <si>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</si>
  <si>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</si>
  <si>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</si>
  <si>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</si>
  <si>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</si>
  <si>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</si>
  <si>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</si>
  <si>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</si>
  <si>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</si>
  <si>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</si>
  <si>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</si>
  <si>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</si>
  <si>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</si>
  <si>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</si>
  <si>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</si>
  <si>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</si>
  <si>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</si>
  <si>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</si>
  <si>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</si>
  <si>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</si>
  <si>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</si>
  <si>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</si>
  <si>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</si>
  <si>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</si>
  <si>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</si>
  <si>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</si>
  <si>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</si>
  <si>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</si>
  <si>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</si>
  <si>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</si>
  <si>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</si>
  <si>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</si>
  <si>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</si>
  <si>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</si>
  <si>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</si>
  <si>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</si>
  <si>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</si>
  <si>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</si>
  <si>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</si>
  <si>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</si>
  <si>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</si>
  <si>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</si>
  <si>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</si>
  <si>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</si>
  <si>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</si>
  <si>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</si>
  <si>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</si>
  <si>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</si>
  <si>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</si>
  <si>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</si>
  <si>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</si>
  <si>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</si>
  <si>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</si>
  <si>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</si>
  <si>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</si>
  <si>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</si>
  <si>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</si>
  <si>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</si>
  <si>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</si>
  <si>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</si>
  <si>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</si>
  <si>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</si>
  <si>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</si>
  <si>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</si>
  <si>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</si>
  <si>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</si>
  <si>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</si>
  <si>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</si>
  <si>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</si>
  <si>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</si>
  <si>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</si>
  <si>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</si>
  <si>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</si>
  <si>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</si>
  <si>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</si>
  <si>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</si>
  <si>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</si>
  <si>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</si>
  <si>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</si>
  <si>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</si>
  <si>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</si>
  <si>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</si>
  <si>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</si>
  <si>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</si>
  <si>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</si>
  <si>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</si>
  <si>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</si>
  <si>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</si>
  <si>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</si>
  <si>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</si>
  <si>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</si>
  <si>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</si>
  <si>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</si>
  <si>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</si>
  <si>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</si>
  <si>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</si>
  <si>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</si>
  <si>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</si>
  <si>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</si>
  <si>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</si>
  <si>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</si>
  <si>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</si>
  <si>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</si>
  <si>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</si>
  <si>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</si>
  <si>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</si>
  <si>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</si>
  <si>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</si>
  <si>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</si>
  <si>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</si>
  <si>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</si>
  <si>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</si>
  <si>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</si>
  <si>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</si>
  <si>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</si>
  <si>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</si>
  <si>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</si>
  <si>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</si>
  <si>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</si>
  <si>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</si>
  <si>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</si>
  <si>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</si>
  <si>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</si>
  <si>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</si>
  <si>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</si>
  <si>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</si>
  <si>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</si>
  <si>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</si>
  <si>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</si>
  <si>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</si>
  <si>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</si>
  <si>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</si>
  <si>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</si>
  <si>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</si>
  <si>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</si>
  <si>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</si>
  <si>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</si>
  <si>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</si>
  <si>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</si>
  <si>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</si>
  <si>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</si>
  <si>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</si>
  <si>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</si>
  <si>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</si>
  <si>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</si>
  <si>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</si>
  <si>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</si>
  <si>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</si>
  <si>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</si>
  <si>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</si>
  <si>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</si>
  <si>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</si>
  <si>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</si>
  <si>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</si>
  <si>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</si>
  <si>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</si>
  <si>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</si>
  <si>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</si>
  <si>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</si>
  <si>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</si>
  <si>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</si>
  <si>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</si>
  <si>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</si>
  <si>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</si>
  <si>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</si>
  <si>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</si>
  <si>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</si>
  <si>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</si>
  <si>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</si>
  <si>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</si>
  <si>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</si>
  <si>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</si>
  <si>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</si>
  <si>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</si>
  <si>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</si>
  <si>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</si>
  <si>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</si>
  <si>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</si>
  <si>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</si>
  <si>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</si>
  <si>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</si>
  <si>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</si>
  <si>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</si>
  <si>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</si>
  <si>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</si>
  <si>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</si>
  <si>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</si>
  <si>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</si>
  <si>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</si>
  <si>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</si>
  <si>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</si>
  <si>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</si>
  <si>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</si>
  <si>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</si>
  <si>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</si>
  <si>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</si>
  <si>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</si>
  <si>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</si>
  <si>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</si>
  <si>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</si>
  <si>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</si>
  <si>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</si>
  <si>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</si>
  <si>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</si>
  <si>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</si>
  <si>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</si>
  <si>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</si>
  <si>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</si>
  <si>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</si>
  <si>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</si>
  <si>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</si>
  <si>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</si>
  <si>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</si>
  <si>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</si>
  <si>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</si>
  <si>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</si>
  <si>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</si>
  <si>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</si>
  <si>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</si>
  <si>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</si>
  <si>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</si>
  <si>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</si>
  <si>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</si>
  <si>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</si>
  <si>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1. Different References: Absolute, Relative and Mixed</t>
  </si>
  <si>
    <t>Room type</t>
  </si>
  <si>
    <t>Price</t>
  </si>
  <si>
    <t>Single bed</t>
  </si>
  <si>
    <t>Double bed</t>
  </si>
  <si>
    <t>Presidential suite</t>
  </si>
  <si>
    <t xml:space="preserve">Example </t>
  </si>
  <si>
    <t>1.1 Mixed Reference</t>
  </si>
  <si>
    <t>1.2 Absolute and Relative Reference</t>
  </si>
  <si>
    <t>The 5 highest sales</t>
  </si>
  <si>
    <t>The 5 lowest sales</t>
  </si>
  <si>
    <t>Rank</t>
  </si>
  <si>
    <t>Sales</t>
  </si>
  <si>
    <t>2. Conditionals and Nested Conditionals</t>
  </si>
  <si>
    <t>Onesie</t>
  </si>
  <si>
    <t>Cap</t>
  </si>
  <si>
    <t>T-shirt</t>
  </si>
  <si>
    <t>Pullover</t>
  </si>
  <si>
    <t>Expected Result</t>
  </si>
  <si>
    <t>Code</t>
  </si>
  <si>
    <t>Bad</t>
  </si>
  <si>
    <t>2.2 Nested Conditionals</t>
  </si>
  <si>
    <t>2.2.1 Nested IF and IFS</t>
  </si>
  <si>
    <t>Item</t>
  </si>
  <si>
    <t>Sold</t>
  </si>
  <si>
    <t>Pants</t>
  </si>
  <si>
    <t>Shoes</t>
  </si>
  <si>
    <t>Socks</t>
  </si>
  <si>
    <t>Playing cars</t>
  </si>
  <si>
    <t>Revenue</t>
  </si>
  <si>
    <t>Nested IF</t>
  </si>
  <si>
    <t>IFS</t>
  </si>
  <si>
    <t>3. Conditional Aggregation</t>
  </si>
  <si>
    <t>Syntax</t>
  </si>
  <si>
    <t>Description</t>
  </si>
  <si>
    <t>Example</t>
  </si>
  <si>
    <t xml:space="preserve">Comment </t>
  </si>
  <si>
    <t>=ABS(number)</t>
  </si>
  <si>
    <t>Find the absolute value of a number.</t>
  </si>
  <si>
    <t>=ABS(-5)</t>
  </si>
  <si>
    <t>=EXP(number)</t>
  </si>
  <si>
    <t>Find the value of e raised to the power of a number.</t>
  </si>
  <si>
    <t>=EXP(2)</t>
  </si>
  <si>
    <t>=LOG(number)</t>
  </si>
  <si>
    <t>Get the (natural) logarithm of a number.</t>
  </si>
  <si>
    <t>=LOG(2)</t>
  </si>
  <si>
    <t>=POWER(number;power) or number ^ power</t>
  </si>
  <si>
    <t>Raise a number to a power.</t>
  </si>
  <si>
    <t>=POWER(3;3)</t>
  </si>
  <si>
    <t>compability mode (`FLOOR`).</t>
  </si>
  <si>
    <t>=SQRT(number)</t>
  </si>
  <si>
    <t>Calculate the square root of a number.</t>
  </si>
  <si>
    <t>=SQRT(25)</t>
  </si>
  <si>
    <t>=MOD(number;divisor)</t>
  </si>
  <si>
    <t>Get the remainder from division</t>
  </si>
  <si>
    <t>=MOD(8;2)</t>
  </si>
  <si>
    <t>Check if number is odd or even!</t>
  </si>
  <si>
    <t>=MOD(8;3)</t>
  </si>
  <si>
    <t>=QUOTIENT(number; divisor)</t>
  </si>
  <si>
    <t>Returns the quotient without a remainder.</t>
  </si>
  <si>
    <t>=QUOTIENT(8;2)</t>
  </si>
  <si>
    <t>=QUOTIENT(8;3)</t>
  </si>
  <si>
    <t>=COMBIN(number;number_chosen)</t>
  </si>
  <si>
    <t>Get the number of combinations without repetitions.</t>
  </si>
  <si>
    <t>=COMBIN(4;1)</t>
  </si>
  <si>
    <t xml:space="preserve"> "a", "b", "c", "d"</t>
  </si>
  <si>
    <t>=COMBIN(4;2)</t>
  </si>
  <si>
    <t>"ab", "ac", "ad", "bc", "bd", "cd"</t>
  </si>
  <si>
    <t>=COMBIN(4;4)</t>
  </si>
  <si>
    <t>"abcd"</t>
  </si>
  <si>
    <t>=FLOOR.MATH(number; [significance]; [mode])</t>
  </si>
  <si>
    <t>Round number down to nearest multiple.</t>
  </si>
  <si>
    <t>=FLOOR.MATH(9.4)</t>
  </si>
  <si>
    <t>[x] denotes optional arguments!</t>
  </si>
  <si>
    <t>=CEILING.MATH(number; [significance]; [mode])</t>
  </si>
  <si>
    <t>Round a number up to nearest multiple.</t>
  </si>
  <si>
    <t>=CEILING.MATH(9.4)</t>
  </si>
  <si>
    <t>Excel has many rounding functions,</t>
  </si>
  <si>
    <t>=ROUND(number;num_digits)</t>
  </si>
  <si>
    <t>Round a number to a given number of digits.</t>
  </si>
  <si>
    <t>=ROUND(9.4;0)</t>
  </si>
  <si>
    <t>but some are outdated.</t>
  </si>
  <si>
    <t>Result</t>
  </si>
  <si>
    <t>Given 4 items, there are 6 possible combination in groups of 2</t>
  </si>
  <si>
    <t>Given 4 items, there are 1 possible combination in groups of 1</t>
  </si>
  <si>
    <t>Given 4 items, there are 4 possible combination in groups of 1 (the  binomial coefficient.)</t>
  </si>
  <si>
    <t>Don't round if you don't have to! You almost never need to round numbers except for presentation purposes, and you can do that with the formatting tab instead!</t>
  </si>
  <si>
    <t>Playing cards</t>
  </si>
  <si>
    <t>=SUMPRODUCT(B39:B46;C39:C46)</t>
  </si>
  <si>
    <t>Snow White and the Seven Dwarfs</t>
  </si>
  <si>
    <t>One Hundred and One Dalmatians</t>
  </si>
  <si>
    <t>Fantasia</t>
  </si>
  <si>
    <t>Cinderella</t>
  </si>
  <si>
    <t>Beauty and the Beast</t>
  </si>
  <si>
    <t>The Lion King</t>
  </si>
  <si>
    <t>Film</t>
  </si>
  <si>
    <t>Length</t>
  </si>
  <si>
    <t>ab</t>
  </si>
  <si>
    <t>a b</t>
  </si>
  <si>
    <t>Examples</t>
  </si>
  <si>
    <t>Formula</t>
  </si>
  <si>
    <t>I</t>
  </si>
  <si>
    <t>want</t>
  </si>
  <si>
    <t>chocolate</t>
  </si>
  <si>
    <t>Without whitespace</t>
  </si>
  <si>
    <t>With whitespace</t>
  </si>
  <si>
    <t>Text concatenation does not preserve formatting! Just like every other Excel function.</t>
  </si>
  <si>
    <t>Text:</t>
  </si>
  <si>
    <t>jOnas Moss</t>
  </si>
  <si>
    <t>Robert Rebnor</t>
  </si>
  <si>
    <t>I like Beauty and the Beast</t>
  </si>
  <si>
    <t>The Lion King is the best!!</t>
  </si>
  <si>
    <t>like</t>
  </si>
  <si>
    <t>chips</t>
  </si>
  <si>
    <t>and</t>
  </si>
  <si>
    <t>ice</t>
  </si>
  <si>
    <t>cream.</t>
  </si>
  <si>
    <t>The delimiter is the text placed in between the words of the cells.</t>
  </si>
  <si>
    <t>First Name</t>
  </si>
  <si>
    <t>Middle Name</t>
  </si>
  <si>
    <t>Surname</t>
  </si>
  <si>
    <t>Title</t>
  </si>
  <si>
    <t>Full name</t>
  </si>
  <si>
    <t>phineas</t>
  </si>
  <si>
    <t>nigellus</t>
  </si>
  <si>
    <t>Black</t>
  </si>
  <si>
    <t>Prof.</t>
  </si>
  <si>
    <t>reginald</t>
  </si>
  <si>
    <t>CatterMole</t>
  </si>
  <si>
    <t>Mr</t>
  </si>
  <si>
    <t>figg</t>
  </si>
  <si>
    <t>Mrs</t>
  </si>
  <si>
    <t>cream</t>
  </si>
  <si>
    <t>Jefferson Airplane is great.</t>
  </si>
  <si>
    <t>She says I am the one, but the kid is not my son</t>
  </si>
  <si>
    <t>The world is veiled in darkness. The wind stops, the</t>
  </si>
  <si>
    <t>Words on line 1</t>
  </si>
  <si>
    <t>sea is wild, and the earth begins to rot. The people</t>
  </si>
  <si>
    <t>Words on line 2</t>
  </si>
  <si>
    <t>wait, their only hope, a prophecy…. 'When the</t>
  </si>
  <si>
    <t>Words on line 3</t>
  </si>
  <si>
    <t>world is in darkness Four Warriors will come....' After</t>
  </si>
  <si>
    <t>Words on line 4</t>
  </si>
  <si>
    <t>a long journey, four young warriors arrive, each</t>
  </si>
  <si>
    <t>Words on line 5</t>
  </si>
  <si>
    <t>holding an ORB.</t>
  </si>
  <si>
    <t>Words on line 6</t>
  </si>
  <si>
    <t>Total words</t>
  </si>
  <si>
    <t>=LEFT(text;[num_chars])</t>
  </si>
  <si>
    <t>Extract text from the left of a string</t>
  </si>
  <si>
    <t>=LEFT("oh boy"; 3)</t>
  </si>
  <si>
    <t>=RIGHT(text;[num_chars])</t>
  </si>
  <si>
    <t>Extract text from the right of a string</t>
  </si>
  <si>
    <t>=RIGHT("oh boy"; 3)</t>
  </si>
  <si>
    <t>=MID(text;start_num;num_chars)</t>
  </si>
  <si>
    <t>Extract text from the middle of a string</t>
  </si>
  <si>
    <t>=MID("oh my lord";4;2)</t>
  </si>
  <si>
    <t>=REPLACE(old_text;start_num;num_chars;new_text)</t>
  </si>
  <si>
    <t>Replace text by numerical indexing.</t>
  </si>
  <si>
    <t>=REPLACE("oh my lord";4;2;"your")</t>
  </si>
  <si>
    <t>=FIND(find_text;within_text;[start_num])</t>
  </si>
  <si>
    <t>Find text within a text. Case sensitive.</t>
  </si>
  <si>
    <t>=FIND("my";"oh my lord")</t>
  </si>
  <si>
    <t>=SEARCH(find_text;within_text;[start_num])</t>
  </si>
  <si>
    <t>As FIND. Case insensitive; wildcard support.</t>
  </si>
  <si>
    <t>=SEARCH("my";"oh my lord")</t>
  </si>
  <si>
    <t>I am</t>
  </si>
  <si>
    <t>5.1.1 - Using '&amp;' to concatenate</t>
  </si>
  <si>
    <t>5.1.2 - Using 'TEXTJOIN' to concatenate</t>
  </si>
  <si>
    <t>5.1.3 - Using 'CONCAT' to concatenate</t>
  </si>
  <si>
    <t xml:space="preserve">5.2.1 - Using 'UPPER' </t>
  </si>
  <si>
    <t xml:space="preserve">5.2.2 - Using 'LOWER' </t>
  </si>
  <si>
    <t>5.2.3 - Using 'PROPER'</t>
  </si>
  <si>
    <t>5.2 - Changing case using 'UPPER', 'LOWER' and 'PROPER'</t>
  </si>
  <si>
    <t>5.4 - Using SUBSTITUTE to replace text</t>
  </si>
  <si>
    <t>5.5.2 - Counting withespaces?</t>
  </si>
  <si>
    <t xml:space="preserve">5.6.1 -  Counting number of words in text </t>
  </si>
  <si>
    <t xml:space="preserve">5.6.2 -  Counting number of words in text </t>
  </si>
  <si>
    <t xml:space="preserve">Comment: </t>
  </si>
  <si>
    <t>a)</t>
  </si>
  <si>
    <t>b)</t>
  </si>
  <si>
    <t>Text with 'Proper'</t>
  </si>
  <si>
    <t>Anna kAreNina</t>
  </si>
  <si>
    <t>Well done is better than well said</t>
  </si>
  <si>
    <t>Nothing is impossible.</t>
  </si>
  <si>
    <t>Well    done is            better than     well said</t>
  </si>
  <si>
    <t>"apples;"oranges";"pears";"grapes"</t>
  </si>
  <si>
    <t xml:space="preserve">This method of counting is pretty horrible, as we need to store all partial computations. </t>
  </si>
  <si>
    <t>the lord of the rings</t>
  </si>
  <si>
    <t>Happy families are all alike; every unhappy family is unhappy in its own way.</t>
  </si>
  <si>
    <t>Sentence</t>
  </si>
  <si>
    <t>Correct</t>
  </si>
  <si>
    <t>Word count</t>
  </si>
  <si>
    <t>Who is John Galt?</t>
  </si>
  <si>
    <t>Who is John   Galt?</t>
  </si>
  <si>
    <t xml:space="preserve"> Who is John Galt  ?</t>
  </si>
  <si>
    <t>am</t>
  </si>
  <si>
    <t>5.8 - Oldschool functions</t>
  </si>
  <si>
    <t>=TEXTSPLIT(B255; " ")</t>
  </si>
  <si>
    <t>=TEXTSPLIT(B259; " ")</t>
  </si>
  <si>
    <t xml:space="preserve">5.7.2 -  TEXTSPLIT: Application </t>
  </si>
  <si>
    <t>4.2 SUMPRODUCT</t>
  </si>
  <si>
    <t>4.1 Basic math</t>
  </si>
  <si>
    <t>4. Some math functions</t>
  </si>
  <si>
    <t>5.1 Concatenate text</t>
  </si>
  <si>
    <t>5 Text Manipulation</t>
  </si>
  <si>
    <t>2.1 'IF'</t>
  </si>
  <si>
    <t>3.1 Examples</t>
  </si>
  <si>
    <t>3.2 Wildcards and Inequalities</t>
  </si>
  <si>
    <t>What is the total January sales for males?</t>
  </si>
  <si>
    <t>What is the total January sales for males with shirt size XL?</t>
  </si>
  <si>
    <t>How many males with shirt size XL are there?</t>
  </si>
  <si>
    <t>How many males with shirt size XL or shirt size L are there?</t>
  </si>
  <si>
    <t>What was the maximal sale in January amongst females with small shirt size?</t>
  </si>
  <si>
    <t>What is the median sales among males in January?</t>
  </si>
  <si>
    <t>How many males with shirt size at least L are there?</t>
  </si>
  <si>
    <t>How many males with sales greater than 100 are there in January?</t>
  </si>
  <si>
    <t>What was the maximal sale among females with medium shirt size and sales less than 100 in January?</t>
  </si>
  <si>
    <t xml:space="preserve"> How many females do not have shirt size S?</t>
  </si>
  <si>
    <t>Answer</t>
  </si>
  <si>
    <t>Question</t>
  </si>
  <si>
    <t>=$C22*(1-D$21)</t>
  </si>
  <si>
    <t>=$C22*(1-F$21)</t>
  </si>
  <si>
    <t>=$C22*(1-E$21)</t>
  </si>
  <si>
    <t>=IF(C24&gt;=100;"Good";"Bad")</t>
  </si>
  <si>
    <t>Formula nested IF:</t>
  </si>
  <si>
    <t>Formula (IFS):</t>
  </si>
  <si>
    <t>The ignored second argument defaults to TRUE.</t>
  </si>
  <si>
    <t>Nothing is impossible. The word itself says "I'm possible"</t>
  </si>
  <si>
    <t>5.3 Using TRIM to remove excessive white space</t>
  </si>
  <si>
    <t xml:space="preserve">5.3.1 Using 'TRIM' </t>
  </si>
  <si>
    <t>5.4 Splitting text using TEXTBEFORE and TEXTAFTER</t>
  </si>
  <si>
    <t>When I'm On An Airplane, I Like Listening To Jefferson Airplane!</t>
  </si>
  <si>
    <t>5.5 Counting the length of a string using 'LEN'</t>
  </si>
  <si>
    <t xml:space="preserve">5.5.1 Counting the length of a string </t>
  </si>
  <si>
    <t>5.6 Application: Counting number of words in text using 'LEN' and 'SUBSITUTE'</t>
  </si>
  <si>
    <t xml:space="preserve">There are better, but more complex, alternatives though! </t>
  </si>
  <si>
    <t>5.7.1 TEXTSPLIT</t>
  </si>
  <si>
    <t>5.7 The TEXTSPLIT function</t>
  </si>
  <si>
    <t>Arabella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</si>
</sst>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 #,##0_-;_-* &quot;-&quot;_-;_-@_-"/>
    <numFmt numFmtId="43" formatCode="_-* #,##0.00_-;\-* #,##0.00_-;_-* &quot;-&quot;??_-;_-@_-"/>
  </numFmts>
  <fonts count="10"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b/>
      <sz val="15"/>
      <color theme="1"/>
      <name val="Calibri"/>
      <family val="2"/>
      <scheme val="minor"/>
    </font>
    <font>
      <b/>
      <sz val="12"/>
      <name val="Calibri"/>
      <family val="2"/>
      <scheme val="minor"/>
    </font>
    <font>
      <sz val="11"/>
      <color rgb="FFFF0000"/>
      <name val="Calibri"/>
      <family val="2"/>
      <scheme val="minor"/>
    </font>
    <font>
      <sz val="11"/>
      <color theme="1"/>
      <name val="Calibri"/>
      <family val="2"/>
    </font>
    <font>
      <b/>
      <sz val="11"/>
      <color theme="3"/>
      <name val="Calibri"/>
      <family val="2"/>
      <scheme val="minor"/>
    </font>
    <font>
      <i/>
      <sz val="11"/>
      <color rgb="FF7F7F7F"/>
      <name val="Calibri"/>
      <family val="2"/>
      <scheme val="minor"/>
    </font>
  </fonts>
  <fills count="8">
    <fill>
      <patternFill patternType="none"/>
    </fill>
    <fill>
      <patternFill patternType="gray125"/>
    </fill>
    <fill>
      <patternFill patternType="solid">
        <fgColor rgb="FFF2F2F2"/>
      </patternFill>
    </fill>
    <fill>
      <patternFill patternType="solid">
        <fgColor theme="4" tint="0.39994506668294322"/>
        <bgColor indexed="64"/>
      </patternFill>
    </fill>
    <fill>
      <patternFill patternType="solid">
        <fgColor rgb="FFA1CFC0"/>
        <bgColor indexed="64"/>
      </patternFill>
    </fill>
    <fill>
      <patternFill patternType="solid">
        <fgColor theme="0" tint="-0.14999847407452621"/>
        <bgColor indexed="64"/>
      </patternFill>
    </fill>
    <fill>
      <patternFill patternType="solid">
        <fgColor rgb="FFFFFFCC"/>
      </patternFill>
    </fill>
    <fill>
      <patternFill patternType="solid">
        <fgColor theme="7"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rgb="FFB2B2B2"/>
      </left>
      <right style="thin">
        <color rgb="FFB2B2B2"/>
      </right>
      <top style="thin">
        <color rgb="FFB2B2B2"/>
      </top>
      <bottom style="thin">
        <color rgb="FFB2B2B2"/>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bottom style="medium">
        <color auto="1"/>
      </bottom>
      <diagonal/>
    </border>
    <border>
      <left style="thin">
        <color theme="0" tint="-0.34998626667073579"/>
      </left>
      <right style="medium">
        <color auto="1"/>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medium">
        <color auto="1"/>
      </bottom>
      <diagonal/>
    </border>
    <border>
      <left/>
      <right style="thin">
        <color rgb="FF7F7F7F"/>
      </right>
      <top style="thin">
        <color rgb="FF7F7F7F"/>
      </top>
      <bottom style="thin">
        <color rgb="FF7F7F7F"/>
      </bottom>
      <diagonal/>
    </border>
    <border>
      <left style="thin">
        <color theme="0" tint="-0.34998626667073579"/>
      </left>
      <right/>
      <top/>
      <bottom/>
      <diagonal/>
    </border>
    <border>
      <left/>
      <right/>
      <top style="thin">
        <color theme="0" tint="-0.34998626667073579"/>
      </top>
      <bottom style="thin">
        <color theme="0" tint="-0.34998626667073579"/>
      </bottom>
      <diagonal/>
    </border>
    <border>
      <left/>
      <right/>
      <top/>
      <bottom style="thin">
        <color rgb="FF7F7F7F"/>
      </bottom>
      <diagonal/>
    </border>
    <border>
      <left/>
      <right style="thin">
        <color theme="0" tint="-0.34998626667073579"/>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7F7F7F"/>
      </left>
      <right style="thin">
        <color rgb="FF7F7F7F"/>
      </right>
      <top/>
      <bottom/>
      <diagonal/>
    </border>
    <border>
      <left style="thin">
        <color theme="0" tint="-0.34998626667073579"/>
      </left>
      <right/>
      <top/>
      <bottom style="thin">
        <color rgb="FF7F7F7F"/>
      </bottom>
      <diagonal/>
    </border>
    <border>
      <left style="thin">
        <color rgb="FF7F7F7F"/>
      </left>
      <right/>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top style="thin">
        <color rgb="FFB2B2B2"/>
      </top>
      <bottom/>
      <diagonal/>
    </border>
    <border>
      <left style="thin">
        <color theme="0" tint="-0.34998626667073579"/>
      </left>
      <right/>
      <top style="thin">
        <color rgb="FF7F7F7F"/>
      </top>
      <bottom style="thin">
        <color theme="0" tint="-0.34998626667073579"/>
      </bottom>
      <diagonal/>
    </border>
    <border>
      <left/>
      <right/>
      <top style="thin">
        <color rgb="FF7F7F7F"/>
      </top>
      <bottom style="thin">
        <color theme="0" tint="-0.34998626667073579"/>
      </bottom>
      <diagonal/>
    </border>
    <border>
      <left/>
      <right style="thin">
        <color theme="0" tint="-0.34998626667073579"/>
      </right>
      <top style="thin">
        <color rgb="FF7F7F7F"/>
      </top>
      <bottom style="thin">
        <color theme="0" tint="-0.34998626667073579"/>
      </bottom>
      <diagonal/>
    </border>
    <border>
      <left/>
      <right/>
      <top style="thin">
        <color theme="0" tint="-0.34998626667073579"/>
      </top>
      <bottom/>
      <diagonal/>
    </border>
    <border>
      <left/>
      <right/>
      <top/>
      <bottom style="medium">
        <color theme="4" tint="0.39997558519241921"/>
      </bottom>
      <diagonal/>
    </border>
  </borders>
  <cellStyleXfs count="10">
    <xf numFmtId="0" fontId="0" fillId="0" borderId="0"/>
    <xf numFmtId="0" fontId="4" fillId="3" borderId="1" applyNumberFormat="0" applyFill="0" applyAlignment="0" applyProtection="0"/>
    <xf numFmtId="0" fontId="5" fillId="3" borderId="2" applyNumberFormat="0" applyFill="0" applyAlignment="0" applyProtection="0"/>
    <xf numFmtId="0" fontId="2" fillId="2" borderId="3" applyNumberFormat="0" applyAlignment="0" applyProtection="0"/>
    <xf numFmtId="0" fontId="1" fillId="0" borderId="0"/>
    <xf numFmtId="0" fontId="1" fillId="6" borderId="6" applyNumberFormat="0" applyFont="0" applyAlignment="0" applyProtection="0"/>
    <xf numFmtId="0" fontId="8" fillId="0" borderId="35" applyNumberFormat="0" applyFill="0" applyAlignment="0" applyProtection="0"/>
    <xf numFmtId="0" fontId="8"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cellStyleXfs>
  <cellXfs count="96">
    <xf numFmtId="0" fontId="0" fillId="0" borderId="0" xfId="0"/>
    <xf numFmtId="0" fontId="2" fillId="2" borderId="3" xfId="3" quotePrefix="1"/>
    <xf numFmtId="41" fontId="0" fillId="4" borderId="4" xfId="0" applyNumberFormat="1" applyFill="1" applyBorder="1"/>
    <xf numFmtId="0" fontId="3" fillId="5" borderId="5" xfId="0" applyFont="1" applyFill="1" applyBorder="1"/>
    <xf numFmtId="0" fontId="7" fillId="0" borderId="0" xfId="0" applyFont="1"/>
    <xf numFmtId="43" fontId="0" fillId="0" borderId="0" xfId="0" applyNumberFormat="1"/>
    <xf numFmtId="43" fontId="7" fillId="0" borderId="0" xfId="0" applyNumberFormat="1" applyFont="1"/>
    <xf numFmtId="0" fontId="5" fillId="3" borderId="0" xfId="2" applyBorder="1" applyAlignment="1">
      <alignment wrapText="1"/>
    </xf>
    <xf numFmtId="0" fontId="0" fillId="0" borderId="0" xfId="0" applyAlignment="1">
      <alignment wrapText="1"/>
    </xf>
    <xf numFmtId="0" fontId="3" fillId="5" borderId="0" xfId="0" applyFont="1" applyFill="1" applyAlignment="1">
      <alignment horizontal="center"/>
    </xf>
    <xf numFmtId="0" fontId="3" fillId="5" borderId="5" xfId="0" applyFont="1" applyFill="1" applyBorder="1" applyAlignment="1">
      <alignment horizontal="center"/>
    </xf>
    <xf numFmtId="9" fontId="3" fillId="5" borderId="5" xfId="0" applyNumberFormat="1" applyFont="1" applyFill="1" applyBorder="1"/>
    <xf numFmtId="0" fontId="2" fillId="2" borderId="3" xfId="3" quotePrefix="1" applyAlignment="1">
      <alignment horizontal="center"/>
    </xf>
    <xf numFmtId="0" fontId="1" fillId="2" borderId="3" xfId="3" quotePrefix="1" applyFont="1"/>
    <xf numFmtId="0" fontId="1" fillId="2" borderId="3" xfId="3" quotePrefix="1" applyFont="1" applyAlignment="1">
      <alignment horizontal="center"/>
    </xf>
    <xf numFmtId="0" fontId="3" fillId="5" borderId="7"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0" fillId="4" borderId="13" xfId="0" applyFill="1" applyBorder="1"/>
    <xf numFmtId="0" fontId="0" fillId="4" borderId="14" xfId="0" applyFill="1" applyBorder="1"/>
    <xf numFmtId="0" fontId="0" fillId="0" borderId="8" xfId="0" applyBorder="1" applyAlignment="1">
      <alignment horizontal="center"/>
    </xf>
    <xf numFmtId="0" fontId="0" fillId="0" borderId="7" xfId="0" applyBorder="1" applyAlignment="1">
      <alignment horizontal="center"/>
    </xf>
    <xf numFmtId="0" fontId="0" fillId="0" borderId="12" xfId="0" applyBorder="1" applyAlignment="1">
      <alignment horizontal="center"/>
    </xf>
    <xf numFmtId="41" fontId="0" fillId="4" borderId="4" xfId="0" applyNumberFormat="1" applyFill="1" applyBorder="1" applyAlignment="1">
      <alignment horizontal="right"/>
    </xf>
    <xf numFmtId="0" fontId="1" fillId="2" borderId="3" xfId="3" quotePrefix="1" applyFont="1" applyAlignment="1">
      <alignment horizontal="right"/>
    </xf>
    <xf numFmtId="0" fontId="2" fillId="0" borderId="0" xfId="3" quotePrefix="1" applyFill="1" applyBorder="1" applyAlignment="1"/>
    <xf numFmtId="0" fontId="0" fillId="4" borderId="17" xfId="0" applyFill="1" applyBorder="1" applyAlignment="1">
      <alignment horizontal="center"/>
    </xf>
    <xf numFmtId="0" fontId="0" fillId="7" borderId="6" xfId="5" applyFont="1" applyFill="1"/>
    <xf numFmtId="9" fontId="3" fillId="5" borderId="0" xfId="0" applyNumberFormat="1" applyFont="1" applyFill="1" applyAlignment="1">
      <alignment horizontal="center"/>
    </xf>
    <xf numFmtId="43" fontId="0" fillId="4" borderId="27" xfId="0" applyNumberFormat="1" applyFill="1" applyBorder="1"/>
    <xf numFmtId="0" fontId="3" fillId="0" borderId="0" xfId="0" applyFont="1"/>
    <xf numFmtId="0" fontId="0" fillId="4" borderId="28" xfId="0" applyFill="1" applyBorder="1"/>
    <xf numFmtId="0" fontId="0" fillId="7" borderId="0" xfId="0" applyFill="1"/>
    <xf numFmtId="0" fontId="0" fillId="0" borderId="0" xfId="0" applyAlignment="1">
      <alignment horizontal="left"/>
    </xf>
    <xf numFmtId="0" fontId="0" fillId="4" borderId="17" xfId="0" applyFill="1" applyBorder="1" applyAlignment="1">
      <alignment vertical="top"/>
    </xf>
    <xf numFmtId="0" fontId="0" fillId="4" borderId="4" xfId="0" applyFill="1" applyBorder="1" applyAlignment="1">
      <alignment horizontal="center"/>
    </xf>
    <xf numFmtId="0" fontId="5" fillId="0" borderId="2" xfId="2" applyFill="1"/>
    <xf numFmtId="0" fontId="4" fillId="0" borderId="1" xfId="1" applyFill="1"/>
    <xf numFmtId="0" fontId="6" fillId="0" borderId="0" xfId="8"/>
    <xf numFmtId="0" fontId="8" fillId="0" borderId="35" xfId="6" applyFill="1"/>
    <xf numFmtId="0" fontId="8" fillId="0" borderId="35" xfId="6"/>
    <xf numFmtId="0" fontId="2" fillId="2" borderId="3" xfId="3"/>
    <xf numFmtId="0" fontId="8" fillId="0" borderId="0" xfId="7"/>
    <xf numFmtId="0" fontId="2" fillId="2" borderId="3" xfId="3" quotePrefix="1" applyAlignment="1">
      <alignment horizontal="left"/>
    </xf>
    <xf numFmtId="0" fontId="9" fillId="0" borderId="0" xfId="9"/>
    <xf numFmtId="0" fontId="3" fillId="5" borderId="8" xfId="0" applyFont="1"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2" fillId="2" borderId="25" xfId="3" quotePrefix="1" applyBorder="1" applyAlignment="1">
      <alignment horizontal="center"/>
    </xf>
    <xf numFmtId="0" fontId="0" fillId="0" borderId="26" xfId="0" applyBorder="1"/>
    <xf numFmtId="0" fontId="0" fillId="0" borderId="15" xfId="0" applyBorder="1"/>
    <xf numFmtId="9" fontId="3" fillId="5" borderId="16" xfId="0" applyNumberFormat="1" applyFont="1" applyFill="1" applyBorder="1"/>
    <xf numFmtId="0" fontId="0" fillId="0" borderId="0" xfId="0"/>
    <xf numFmtId="0" fontId="3" fillId="5" borderId="16" xfId="0" applyFont="1" applyFill="1" applyBorder="1" applyAlignment="1">
      <alignment horizontal="center" vertical="center"/>
    </xf>
    <xf numFmtId="0" fontId="0" fillId="0" borderId="5"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1" fillId="2" borderId="20" xfId="3" quotePrefix="1" applyFont="1" applyBorder="1" applyAlignment="1">
      <alignment horizontal="left" vertical="center"/>
    </xf>
    <xf numFmtId="0" fontId="0" fillId="0" borderId="21" xfId="0" applyBorder="1" applyAlignment="1">
      <alignment horizontal="left" vertical="center"/>
    </xf>
    <xf numFmtId="0" fontId="1" fillId="2" borderId="20" xfId="3" quotePrefix="1" applyFont="1" applyBorder="1" applyAlignment="1">
      <alignment vertical="center"/>
    </xf>
    <xf numFmtId="0" fontId="0" fillId="0" borderId="22" xfId="0" applyBorder="1" applyAlignment="1">
      <alignment vertical="center"/>
    </xf>
    <xf numFmtId="0" fontId="0" fillId="0" borderId="21" xfId="0" applyBorder="1" applyAlignment="1">
      <alignment vertical="center"/>
    </xf>
    <xf numFmtId="0" fontId="3" fillId="5" borderId="5" xfId="0" applyFont="1" applyFill="1" applyBorder="1" applyAlignment="1">
      <alignment horizontal="center" vertical="center"/>
    </xf>
    <xf numFmtId="41" fontId="0" fillId="4" borderId="31" xfId="0" applyNumberFormat="1" applyFill="1"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2" fillId="2" borderId="25" xfId="3" quotePrefix="1" applyBorder="1" applyAlignment="1">
      <alignment horizontal="left" vertical="top"/>
    </xf>
    <xf numFmtId="0" fontId="0" fillId="0" borderId="26" xfId="0" applyBorder="1" applyAlignment="1">
      <alignment horizontal="left" vertical="top"/>
    </xf>
    <xf numFmtId="0" fontId="0" fillId="0" borderId="15" xfId="0" applyBorder="1" applyAlignment="1">
      <alignment horizontal="left" vertical="top"/>
    </xf>
    <xf numFmtId="0" fontId="0" fillId="7" borderId="34" xfId="0" applyFill="1" applyBorder="1"/>
    <xf numFmtId="0" fontId="2" fillId="2" borderId="24" xfId="3" quotePrefix="1" applyBorder="1" applyAlignment="1"/>
    <xf numFmtId="0" fontId="9" fillId="0" borderId="0" xfId="9" quotePrefix="1"/>
    <xf numFmtId="0" fontId="9" fillId="0" borderId="0" xfId="9"/>
    <xf numFmtId="0" fontId="3" fillId="5" borderId="0" xfId="0" applyFont="1" applyFill="1" applyAlignment="1">
      <alignment horizontal="center"/>
    </xf>
    <xf numFmtId="41" fontId="0" fillId="4" borderId="16" xfId="0" applyNumberFormat="1" applyFill="1" applyBorder="1" applyAlignment="1">
      <alignment horizontal="left"/>
    </xf>
    <xf numFmtId="0" fontId="0" fillId="0" borderId="0" xfId="0" applyAlignment="1">
      <alignment horizontal="left"/>
    </xf>
    <xf numFmtId="0" fontId="3" fillId="5" borderId="23" xfId="0" applyFon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3" fillId="5" borderId="16" xfId="0" applyFont="1" applyFill="1" applyBorder="1" applyAlignment="1">
      <alignment horizontal="center"/>
    </xf>
    <xf numFmtId="0" fontId="0" fillId="0" borderId="5" xfId="0" applyBorder="1" applyAlignment="1">
      <alignment horizontal="center"/>
    </xf>
    <xf numFmtId="0" fontId="0" fillId="4" borderId="29" xfId="0" applyFill="1" applyBorder="1" applyAlignment="1">
      <alignment wrapText="1"/>
    </xf>
    <xf numFmtId="0" fontId="0" fillId="0" borderId="29" xfId="0" applyBorder="1" applyAlignment="1">
      <alignment wrapText="1"/>
    </xf>
    <xf numFmtId="0" fontId="2" fillId="2" borderId="24" xfId="3" quotePrefix="1" applyBorder="1" applyAlignment="1">
      <alignment horizontal="left" vertical="top"/>
    </xf>
    <xf numFmtId="0" fontId="0" fillId="0" borderId="0" xfId="0" applyAlignment="1">
      <alignment horizontal="left" vertical="top"/>
    </xf>
    <xf numFmtId="41" fontId="0" fillId="4" borderId="16" xfId="0" quotePrefix="1" applyNumberFormat="1" applyFill="1" applyBorder="1" applyAlignment="1">
      <alignment horizontal="left"/>
    </xf>
    <xf numFmtId="0" fontId="1" fillId="2" borderId="25" xfId="3" quotePrefix="1" applyFont="1" applyBorder="1" applyAlignment="1"/>
    <xf numFmtId="0" fontId="3" fillId="5" borderId="30" xfId="0" applyFont="1" applyFill="1" applyBorder="1" applyAlignment="1">
      <alignment horizontal="center" wrapText="1"/>
    </xf>
    <xf numFmtId="0" fontId="3" fillId="5" borderId="0" xfId="0" applyFont="1" applyFill="1" applyAlignment="1">
      <alignment horizontal="center" wrapText="1"/>
    </xf>
    <xf numFmtId="0" fontId="0" fillId="0" borderId="0" xfId="0" applyAlignment="1">
      <alignment wrapText="1"/>
    </xf>
    <xf numFmtId="0" fontId="2" fillId="2" borderId="25" xfId="3" quotePrefix="1" applyBorder="1" applyAlignment="1">
      <alignment horizontal="left"/>
    </xf>
    <xf numFmtId="0" fontId="0" fillId="0" borderId="26" xfId="0" applyBorder="1" applyAlignment="1">
      <alignment horizontal="left"/>
    </xf>
    <xf numFmtId="0" fontId="0" fillId="0" borderId="15" xfId="0" applyBorder="1" applyAlignment="1">
      <alignment horizontal="left"/>
    </xf>
    <xf numFmtId="41" fontId="0" fillId="4" borderId="31" xfId="0" applyNumberFormat="1" applyFill="1" applyBorder="1" applyAlignment="1">
      <alignment horizontal="right"/>
    </xf>
    <xf numFmtId="0" fontId="0" fillId="0" borderId="32" xfId="0" applyBorder="1" applyAlignment="1">
      <alignment horizontal="right"/>
    </xf>
    <xf numFmtId="0" fontId="0" fillId="0" borderId="33" xfId="0" applyBorder="1" applyAlignment="1">
      <alignment horizontal="right"/>
    </xf>
  </cellXfs>
  <cellStyles count="10">
    <cellStyle name="Calculation" xfId="3" builtinId="22"/>
    <cellStyle name="ELE3915" xfId="4" xr:uid="{02FA3BED-FC9B-48AD-9E95-85D835F4561B}"/>
    <cellStyle name="Explanatory Text" xfId="9" builtinId="53"/>
    <cellStyle name="Heading 1" xfId="1" builtinId="16" customBuiltin="1"/>
    <cellStyle name="Heading 2" xfId="2" builtinId="17" customBuiltin="1"/>
    <cellStyle name="Heading 3" xfId="6" builtinId="18"/>
    <cellStyle name="Heading 4" xfId="7" builtinId="19"/>
    <cellStyle name="Normal" xfId="0" builtinId="0"/>
    <cellStyle name="Note" xfId="5" builtinId="10"/>
    <cellStyle name="Warning Text" xfId="8" builtinId="11"/>
  </cellStyles>
  <dxfs count="0"/>
  <tableStyles count="1" defaultTableStyle="TableStyleMedium2" defaultPivotStyle="PivotStyleLight16">
    <tableStyle name="Invisible" pivot="0" table="0" count="0" xr9:uid="{44361762-3E7A-4A6B-8080-C03436EA628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32971</xdr:rowOff>
    </xdr:from>
    <xdr:to>
      <xdr:col>8</xdr:col>
      <xdr:colOff>10885</xdr:colOff>
      <xdr:row>10</xdr:row>
      <xdr:rowOff>59870</xdr:rowOff>
    </xdr:to>
    <xdr:sp macro="" textlink="">
      <xdr:nvSpPr>
        <xdr:cNvPr id="2" name="TextBox 1">
          <a:extLst>
            <a:ext uri="{FF2B5EF4-FFF2-40B4-BE49-F238E27FC236}">
              <a16:creationId xmlns:a16="http://schemas.microsoft.com/office/drawing/2014/main" id="{BA5F9449-2D31-46C5-8723-55771E9CDB1C}"/>
            </a:ext>
          </a:extLst>
        </xdr:cNvPr>
        <xdr:cNvSpPr txBox="1"/>
      </xdr:nvSpPr>
      <xdr:spPr>
        <a:xfrm>
          <a:off x="609601" y="680671"/>
          <a:ext cx="6879770" cy="13603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1">
              <a:solidFill>
                <a:schemeClr val="tx1"/>
              </a:solidFill>
              <a:effectLst/>
              <a:latin typeface="+mn-lt"/>
              <a:ea typeface="+mn-ea"/>
              <a:cs typeface="+mn-cs"/>
            </a:rPr>
            <a:t>Relative references: </a:t>
          </a:r>
          <a:r>
            <a:rPr lang="en-GB" sz="1100" b="0">
              <a:solidFill>
                <a:schemeClr val="tx1"/>
              </a:solidFill>
              <a:effectLst/>
              <a:latin typeface="+mn-lt"/>
              <a:ea typeface="+mn-ea"/>
              <a:cs typeface="+mn-cs"/>
            </a:rPr>
            <a:t>All references change when the formula is moved.</a:t>
          </a:r>
          <a:endParaRPr lang="nb-NO">
            <a:solidFill>
              <a:schemeClr val="tx1"/>
            </a:solidFill>
            <a:effectLst/>
          </a:endParaRPr>
        </a:p>
        <a:p>
          <a:r>
            <a:rPr lang="en-GB" sz="1100" b="1">
              <a:solidFill>
                <a:schemeClr val="tx1"/>
              </a:solidFill>
              <a:effectLst/>
              <a:latin typeface="+mn-lt"/>
              <a:ea typeface="+mn-ea"/>
              <a:cs typeface="+mn-cs"/>
            </a:rPr>
            <a:t>Absolute references: </a:t>
          </a:r>
          <a:r>
            <a:rPr lang="en-GB" sz="1100" b="0">
              <a:solidFill>
                <a:schemeClr val="tx1"/>
              </a:solidFill>
              <a:effectLst/>
              <a:latin typeface="+mn-lt"/>
              <a:ea typeface="+mn-ea"/>
              <a:cs typeface="+mn-cs"/>
            </a:rPr>
            <a:t>No references change when the formula is moved.</a:t>
          </a:r>
          <a:endParaRPr lang="nb-NO">
            <a:solidFill>
              <a:schemeClr val="tx1"/>
            </a:solidFill>
            <a:effectLst/>
          </a:endParaRPr>
        </a:p>
        <a:p>
          <a:r>
            <a:rPr lang="en-GB" sz="1100" b="1">
              <a:solidFill>
                <a:schemeClr val="tx1"/>
              </a:solidFill>
              <a:effectLst/>
              <a:latin typeface="+mn-lt"/>
              <a:ea typeface="+mn-ea"/>
              <a:cs typeface="+mn-cs"/>
            </a:rPr>
            <a:t>Mixed references: </a:t>
          </a:r>
          <a:r>
            <a:rPr lang="en-GB" sz="1100" b="0">
              <a:solidFill>
                <a:schemeClr val="tx1"/>
              </a:solidFill>
              <a:effectLst/>
              <a:latin typeface="+mn-lt"/>
              <a:ea typeface="+mn-ea"/>
              <a:cs typeface="+mn-cs"/>
            </a:rPr>
            <a:t>Only the column or row reference change when the formula is moved.</a:t>
          </a:r>
        </a:p>
        <a:p>
          <a:endParaRPr lang="nb-NO">
            <a:solidFill>
              <a:schemeClr val="tx1"/>
            </a:solidFill>
            <a:effectLst/>
          </a:endParaRPr>
        </a:p>
        <a:p>
          <a:r>
            <a:rPr lang="en-GB" sz="1100" b="0">
              <a:solidFill>
                <a:schemeClr val="tx1"/>
              </a:solidFill>
              <a:effectLst/>
              <a:latin typeface="+mn-lt"/>
              <a:ea typeface="+mn-ea"/>
              <a:cs typeface="+mn-cs"/>
            </a:rPr>
            <a:t>How:</a:t>
          </a:r>
          <a:r>
            <a:rPr lang="en-GB" sz="1100" b="0" baseline="0">
              <a:solidFill>
                <a:schemeClr val="tx1"/>
              </a:solidFill>
              <a:effectLst/>
              <a:latin typeface="+mn-lt"/>
              <a:ea typeface="+mn-ea"/>
              <a:cs typeface="+mn-cs"/>
            </a:rPr>
            <a:t> We mark a locked cell by using '$'</a:t>
          </a:r>
        </a:p>
        <a:p>
          <a:r>
            <a:rPr lang="en-GB" sz="1100" b="0" baseline="0">
              <a:solidFill>
                <a:schemeClr val="tx1"/>
              </a:solidFill>
              <a:effectLst/>
              <a:latin typeface="+mn-lt"/>
              <a:ea typeface="+mn-ea"/>
              <a:cs typeface="+mn-cs"/>
            </a:rPr>
            <a:t>Short cut: Lock the cell by using F9</a:t>
          </a:r>
        </a:p>
        <a:p>
          <a:r>
            <a:rPr lang="en-GB" sz="1100" b="0" baseline="0">
              <a:solidFill>
                <a:schemeClr val="tx1"/>
              </a:solidFill>
              <a:effectLst/>
              <a:latin typeface="+mn-lt"/>
              <a:ea typeface="+mn-ea"/>
              <a:cs typeface="+mn-cs"/>
            </a:rPr>
            <a:t>Cycle reference type with F4.</a:t>
          </a:r>
          <a:endParaRPr lang="en-GB" sz="1100" b="0">
            <a:solidFill>
              <a:schemeClr val="tx1"/>
            </a:solidFill>
          </a:endParaRPr>
        </a:p>
      </xdr:txBody>
    </xdr:sp>
    <xdr:clientData/>
  </xdr:twoCellAnchor>
  <xdr:twoCellAnchor>
    <xdr:from>
      <xdr:col>0</xdr:col>
      <xdr:colOff>610913</xdr:colOff>
      <xdr:row>13</xdr:row>
      <xdr:rowOff>17146</xdr:rowOff>
    </xdr:from>
    <xdr:to>
      <xdr:col>7</xdr:col>
      <xdr:colOff>578068</xdr:colOff>
      <xdr:row>18</xdr:row>
      <xdr:rowOff>164225</xdr:rowOff>
    </xdr:to>
    <xdr:sp macro="" textlink="">
      <xdr:nvSpPr>
        <xdr:cNvPr id="3" name="TextBox 2">
          <a:extLst>
            <a:ext uri="{FF2B5EF4-FFF2-40B4-BE49-F238E27FC236}">
              <a16:creationId xmlns:a16="http://schemas.microsoft.com/office/drawing/2014/main" id="{EF46AF10-F760-4CD9-A2A9-993B52E949AD}"/>
            </a:ext>
          </a:extLst>
        </xdr:cNvPr>
        <xdr:cNvSpPr txBox="1"/>
      </xdr:nvSpPr>
      <xdr:spPr>
        <a:xfrm>
          <a:off x="610913" y="2592180"/>
          <a:ext cx="6102569" cy="109957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The table below list the price</a:t>
          </a:r>
          <a:r>
            <a:rPr lang="en-GB" sz="1100" b="0" baseline="0">
              <a:solidFill>
                <a:schemeClr val="tx1"/>
              </a:solidFill>
              <a:effectLst/>
              <a:latin typeface="+mn-lt"/>
              <a:ea typeface="+mn-ea"/>
              <a:cs typeface="+mn-cs"/>
            </a:rPr>
            <a:t> of 3 different rooms. </a:t>
          </a:r>
          <a:endParaRPr lang="nb-NO">
            <a:solidFill>
              <a:schemeClr val="tx1"/>
            </a:solidFill>
            <a:effectLst/>
          </a:endParaRPr>
        </a:p>
        <a:p>
          <a:r>
            <a:rPr lang="en-GB" sz="1100" b="0" baseline="0">
              <a:solidFill>
                <a:schemeClr val="tx1"/>
              </a:solidFill>
              <a:effectLst/>
              <a:latin typeface="+mn-lt"/>
              <a:ea typeface="+mn-ea"/>
              <a:cs typeface="+mn-cs"/>
            </a:rPr>
            <a:t>If you are offered a discount at 10%, 15% or at 25%, how much do you have to pay?</a:t>
          </a:r>
        </a:p>
        <a:p>
          <a:endParaRPr lang="en-GB" sz="1100" b="0" baseline="0">
            <a:solidFill>
              <a:schemeClr val="tx1"/>
            </a:solidFill>
            <a:effectLst/>
            <a:latin typeface="+mn-lt"/>
            <a:ea typeface="+mn-ea"/>
            <a:cs typeface="+mn-cs"/>
          </a:endParaRPr>
        </a:p>
        <a:p>
          <a:r>
            <a:rPr lang="nb-NO" sz="1100" b="0" i="0">
              <a:solidFill>
                <a:schemeClr val="tx1"/>
              </a:solidFill>
              <a:effectLst/>
              <a:latin typeface="+mn-lt"/>
              <a:ea typeface="+mn-ea"/>
              <a:cs typeface="+mn-cs"/>
            </a:rPr>
            <a:t>Apply mixed references to the cells containing prices, and for the cells containing discounts. </a:t>
          </a:r>
          <a:br>
            <a:rPr lang="nb-NO" sz="1100" b="0" i="0">
              <a:solidFill>
                <a:schemeClr val="tx1"/>
              </a:solidFill>
              <a:effectLst/>
              <a:latin typeface="+mn-lt"/>
              <a:ea typeface="+mn-ea"/>
              <a:cs typeface="+mn-cs"/>
            </a:rPr>
          </a:br>
          <a:r>
            <a:rPr lang="nb-NO" sz="1100" b="0" i="0">
              <a:solidFill>
                <a:schemeClr val="tx1"/>
              </a:solidFill>
              <a:effectLst/>
              <a:latin typeface="+mn-lt"/>
              <a:ea typeface="+mn-ea"/>
              <a:cs typeface="+mn-cs"/>
            </a:rPr>
            <a:t>Then, calculate the final price for each combination of room and discount by filling in the appropriate cells.</a:t>
          </a:r>
          <a:endParaRPr lang="nb-NO">
            <a:solidFill>
              <a:schemeClr val="tx1"/>
            </a:solidFill>
            <a:effectLst/>
          </a:endParaRPr>
        </a:p>
        <a:p>
          <a:pPr marL="0" indent="0" algn="ctr">
            <a:buFont typeface="Arial" panose="020B0604020202020204" pitchFamily="34" charset="0"/>
            <a:buNone/>
          </a:pPr>
          <a:endParaRPr lang="en-GB" sz="1100" b="0">
            <a:solidFill>
              <a:schemeClr val="tx1"/>
            </a:solidFill>
          </a:endParaRPr>
        </a:p>
      </xdr:txBody>
    </xdr:sp>
    <xdr:clientData/>
  </xdr:twoCellAnchor>
  <xdr:twoCellAnchor>
    <xdr:from>
      <xdr:col>1</xdr:col>
      <xdr:colOff>52552</xdr:colOff>
      <xdr:row>29</xdr:row>
      <xdr:rowOff>59120</xdr:rowOff>
    </xdr:from>
    <xdr:to>
      <xdr:col>7</xdr:col>
      <xdr:colOff>551793</xdr:colOff>
      <xdr:row>35</xdr:row>
      <xdr:rowOff>41974</xdr:rowOff>
    </xdr:to>
    <xdr:sp macro="" textlink="">
      <xdr:nvSpPr>
        <xdr:cNvPr id="4" name="TextBox 3">
          <a:extLst>
            <a:ext uri="{FF2B5EF4-FFF2-40B4-BE49-F238E27FC236}">
              <a16:creationId xmlns:a16="http://schemas.microsoft.com/office/drawing/2014/main" id="{AFA4BA21-8E18-4CAB-BC78-D7E7C8D8D42E}"/>
            </a:ext>
          </a:extLst>
        </xdr:cNvPr>
        <xdr:cNvSpPr txBox="1"/>
      </xdr:nvSpPr>
      <xdr:spPr>
        <a:xfrm>
          <a:off x="663466" y="5695292"/>
          <a:ext cx="6023741" cy="112585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baseline="0">
              <a:solidFill>
                <a:schemeClr val="tx1"/>
              </a:solidFill>
              <a:effectLst/>
              <a:latin typeface="+mn-lt"/>
              <a:ea typeface="+mn-ea"/>
              <a:cs typeface="+mn-cs"/>
            </a:rPr>
            <a:t>Using the salesdata from last time. We want to find the 5 largest and smallest sales in January</a:t>
          </a:r>
        </a:p>
        <a:p>
          <a:endParaRPr lang="nb-NO">
            <a:solidFill>
              <a:schemeClr val="tx1"/>
            </a:solidFill>
            <a:effectLst/>
          </a:endParaRPr>
        </a:p>
        <a:p>
          <a:r>
            <a:rPr lang="en-GB" sz="1100" b="0" baseline="0">
              <a:solidFill>
                <a:schemeClr val="tx1"/>
              </a:solidFill>
              <a:effectLst/>
              <a:latin typeface="+mn-lt"/>
              <a:ea typeface="+mn-ea"/>
              <a:cs typeface="+mn-cs"/>
            </a:rPr>
            <a:t>To do this task we can apply the functions 'LARGE' and 'SMALL'.</a:t>
          </a:r>
          <a:endParaRPr lang="nb-NO">
            <a:solidFill>
              <a:schemeClr val="tx1"/>
            </a:solidFill>
            <a:effectLst/>
          </a:endParaRPr>
        </a:p>
        <a:p>
          <a:r>
            <a:rPr lang="en-GB" sz="1100" b="0" baseline="0">
              <a:solidFill>
                <a:schemeClr val="tx1"/>
              </a:solidFill>
              <a:effectLst/>
              <a:latin typeface="+mn-lt"/>
              <a:ea typeface="+mn-ea"/>
              <a:cs typeface="+mn-cs"/>
            </a:rPr>
            <a:t>The function 'LARGE' returns the "</a:t>
          </a:r>
          <a:r>
            <a:rPr lang="en-GB" sz="1100" b="0" i="1" baseline="0">
              <a:solidFill>
                <a:schemeClr val="tx1"/>
              </a:solidFill>
              <a:effectLst/>
              <a:latin typeface="+mn-lt"/>
              <a:ea typeface="+mn-ea"/>
              <a:cs typeface="+mn-cs"/>
            </a:rPr>
            <a:t>nth largest</a:t>
          </a:r>
          <a:r>
            <a:rPr lang="en-GB" sz="1100" b="0" baseline="0">
              <a:solidFill>
                <a:schemeClr val="tx1"/>
              </a:solidFill>
              <a:effectLst/>
              <a:latin typeface="+mn-lt"/>
              <a:ea typeface="+mn-ea"/>
              <a:cs typeface="+mn-cs"/>
            </a:rPr>
            <a:t>" value in a list sorted by value in </a:t>
          </a:r>
          <a:r>
            <a:rPr lang="en-GB" sz="1100" b="0" i="1" baseline="0">
              <a:solidFill>
                <a:schemeClr val="tx1"/>
              </a:solidFill>
              <a:effectLst/>
              <a:latin typeface="+mn-lt"/>
              <a:ea typeface="+mn-ea"/>
              <a:cs typeface="+mn-cs"/>
            </a:rPr>
            <a:t>descending order</a:t>
          </a:r>
          <a:r>
            <a:rPr lang="en-GB" sz="1100" b="0" baseline="0">
              <a:solidFill>
                <a:schemeClr val="tx1"/>
              </a:solidFill>
              <a:effectLst/>
              <a:latin typeface="+mn-lt"/>
              <a:ea typeface="+mn-ea"/>
              <a:cs typeface="+mn-cs"/>
            </a:rPr>
            <a:t>.</a:t>
          </a:r>
          <a:endParaRPr lang="nb-NO">
            <a:solidFill>
              <a:schemeClr val="tx1"/>
            </a:solidFill>
            <a:effectLst/>
          </a:endParaRPr>
        </a:p>
        <a:p>
          <a:r>
            <a:rPr lang="en-GB" sz="1100" b="0" baseline="0">
              <a:solidFill>
                <a:schemeClr val="tx1"/>
              </a:solidFill>
              <a:effectLst/>
              <a:latin typeface="+mn-lt"/>
              <a:ea typeface="+mn-ea"/>
              <a:cs typeface="+mn-cs"/>
            </a:rPr>
            <a:t>The function SMALL' returns the "</a:t>
          </a:r>
          <a:r>
            <a:rPr lang="en-GB" sz="1100" b="0" i="1" baseline="0">
              <a:solidFill>
                <a:schemeClr val="tx1"/>
              </a:solidFill>
              <a:effectLst/>
              <a:latin typeface="+mn-lt"/>
              <a:ea typeface="+mn-ea"/>
              <a:cs typeface="+mn-cs"/>
            </a:rPr>
            <a:t>nth</a:t>
          </a:r>
          <a:r>
            <a:rPr lang="en-GB" sz="1100" b="0" baseline="0">
              <a:solidFill>
                <a:schemeClr val="tx1"/>
              </a:solidFill>
              <a:effectLst/>
              <a:latin typeface="+mn-lt"/>
              <a:ea typeface="+mn-ea"/>
              <a:cs typeface="+mn-cs"/>
            </a:rPr>
            <a:t> </a:t>
          </a:r>
          <a:r>
            <a:rPr lang="en-GB" sz="1100" b="0" i="1" baseline="0">
              <a:solidFill>
                <a:schemeClr val="tx1"/>
              </a:solidFill>
              <a:effectLst/>
              <a:latin typeface="+mn-lt"/>
              <a:ea typeface="+mn-ea"/>
              <a:cs typeface="+mn-cs"/>
            </a:rPr>
            <a:t>smallest</a:t>
          </a:r>
          <a:r>
            <a:rPr lang="en-GB" sz="1100" b="0" baseline="0">
              <a:solidFill>
                <a:schemeClr val="tx1"/>
              </a:solidFill>
              <a:effectLst/>
              <a:latin typeface="+mn-lt"/>
              <a:ea typeface="+mn-ea"/>
              <a:cs typeface="+mn-cs"/>
            </a:rPr>
            <a:t>" value in a list sorted by value in </a:t>
          </a:r>
          <a:r>
            <a:rPr lang="en-GB" sz="1100" b="0" i="1" baseline="0">
              <a:solidFill>
                <a:schemeClr val="tx1"/>
              </a:solidFill>
              <a:effectLst/>
              <a:latin typeface="+mn-lt"/>
              <a:ea typeface="+mn-ea"/>
              <a:cs typeface="+mn-cs"/>
            </a:rPr>
            <a:t>descending order</a:t>
          </a:r>
          <a:endParaRPr lang="en-GB" sz="1100" b="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3</xdr:row>
      <xdr:rowOff>9525</xdr:rowOff>
    </xdr:from>
    <xdr:to>
      <xdr:col>12</xdr:col>
      <xdr:colOff>590550</xdr:colOff>
      <xdr:row>13</xdr:row>
      <xdr:rowOff>123825</xdr:rowOff>
    </xdr:to>
    <xdr:sp macro="" textlink="">
      <xdr:nvSpPr>
        <xdr:cNvPr id="2" name="TextBox 1">
          <a:extLst>
            <a:ext uri="{FF2B5EF4-FFF2-40B4-BE49-F238E27FC236}">
              <a16:creationId xmlns:a16="http://schemas.microsoft.com/office/drawing/2014/main" id="{740FF389-88A5-4832-A81F-B78BDB280A28}"/>
            </a:ext>
          </a:extLst>
        </xdr:cNvPr>
        <xdr:cNvSpPr txBox="1"/>
      </xdr:nvSpPr>
      <xdr:spPr>
        <a:xfrm>
          <a:off x="628650" y="638175"/>
          <a:ext cx="8982075" cy="201930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a:solidFill>
                <a:schemeClr val="tx1"/>
              </a:solidFill>
              <a:effectLst/>
              <a:latin typeface="+mn-lt"/>
              <a:ea typeface="+mn-ea"/>
              <a:cs typeface="+mn-cs"/>
            </a:rPr>
            <a:t>Conditionals</a:t>
          </a:r>
          <a:r>
            <a:rPr lang="en-GB" sz="1100" baseline="0">
              <a:solidFill>
                <a:schemeClr val="tx1"/>
              </a:solidFill>
              <a:effectLst/>
              <a:latin typeface="+mn-lt"/>
              <a:ea typeface="+mn-ea"/>
              <a:cs typeface="+mn-cs"/>
            </a:rPr>
            <a:t> are statements of the form "</a:t>
          </a:r>
          <a:r>
            <a:rPr lang="en-GB" sz="1100" i="1" baseline="0">
              <a:solidFill>
                <a:schemeClr val="tx1"/>
              </a:solidFill>
              <a:effectLst/>
              <a:latin typeface="+mn-lt"/>
              <a:ea typeface="+mn-ea"/>
              <a:cs typeface="+mn-cs"/>
            </a:rPr>
            <a:t>if x; then y; else z</a:t>
          </a:r>
          <a:r>
            <a:rPr lang="en-GB" sz="1100" baseline="0">
              <a:solidFill>
                <a:schemeClr val="tx1"/>
              </a:solidFill>
              <a:effectLst/>
              <a:latin typeface="+mn-lt"/>
              <a:ea typeface="+mn-ea"/>
              <a:cs typeface="+mn-cs"/>
            </a:rPr>
            <a:t>".</a:t>
          </a:r>
        </a:p>
        <a:p>
          <a:endParaRPr lang="nb-NO">
            <a:solidFill>
              <a:schemeClr val="tx1"/>
            </a:solidFill>
            <a:effectLst/>
          </a:endParaRPr>
        </a:p>
        <a:p>
          <a:r>
            <a:rPr lang="en-GB" sz="1100" baseline="0">
              <a:solidFill>
                <a:schemeClr val="tx1"/>
              </a:solidFill>
              <a:effectLst/>
              <a:latin typeface="+mn-lt"/>
              <a:ea typeface="+mn-ea"/>
              <a:cs typeface="+mn-cs"/>
            </a:rPr>
            <a:t>Excel includes functions handling conditionals.</a:t>
          </a:r>
          <a:endParaRPr lang="nb-NO">
            <a:solidFill>
              <a:schemeClr val="tx1"/>
            </a:solidFill>
            <a:effectLst/>
          </a:endParaRP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a:t>
          </a:r>
          <a:r>
            <a:rPr lang="en-GB" sz="1100" b="1">
              <a:solidFill>
                <a:schemeClr val="tx1"/>
              </a:solidFill>
              <a:effectLst/>
              <a:latin typeface="+mn-lt"/>
              <a:ea typeface="+mn-ea"/>
              <a:cs typeface="+mn-cs"/>
            </a:rPr>
            <a:t>IF'</a:t>
          </a:r>
          <a:r>
            <a:rPr lang="en-GB" sz="1100">
              <a:solidFill>
                <a:schemeClr val="tx1"/>
              </a:solidFill>
              <a:effectLst/>
              <a:latin typeface="+mn-lt"/>
              <a:ea typeface="+mn-ea"/>
              <a:cs typeface="+mn-cs"/>
            </a:rPr>
            <a:t>: Used</a:t>
          </a:r>
          <a:r>
            <a:rPr lang="en-GB" sz="1100" baseline="0">
              <a:solidFill>
                <a:schemeClr val="tx1"/>
              </a:solidFill>
              <a:effectLst/>
              <a:latin typeface="+mn-lt"/>
              <a:ea typeface="+mn-ea"/>
              <a:cs typeface="+mn-cs"/>
            </a:rPr>
            <a:t> for simple "if x then y; else z" problems. </a:t>
          </a:r>
          <a:endParaRPr lang="nb-NO">
            <a:solidFill>
              <a:schemeClr val="tx1"/>
            </a:solidFill>
            <a:effectLst/>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You will see nested ifs too, but that is superseded by IFS. </a:t>
          </a:r>
          <a:endParaRPr lang="nb-NO">
            <a:solidFill>
              <a:schemeClr val="tx1"/>
            </a:solidFill>
            <a:effectLst/>
          </a:endParaRPr>
        </a:p>
        <a:p>
          <a:r>
            <a:rPr lang="en-GB" sz="1100">
              <a:solidFill>
                <a:schemeClr val="tx1"/>
              </a:solidFill>
              <a:effectLst/>
              <a:latin typeface="+mn-lt"/>
              <a:ea typeface="+mn-ea"/>
              <a:cs typeface="+mn-cs"/>
            </a:rPr>
            <a:t>'</a:t>
          </a:r>
          <a:r>
            <a:rPr lang="en-GB" sz="1100" b="1">
              <a:solidFill>
                <a:schemeClr val="tx1"/>
              </a:solidFill>
              <a:effectLst/>
              <a:latin typeface="+mn-lt"/>
              <a:ea typeface="+mn-ea"/>
              <a:cs typeface="+mn-cs"/>
            </a:rPr>
            <a:t>IFS</a:t>
          </a:r>
          <a:r>
            <a:rPr lang="en-GB" sz="1100">
              <a:solidFill>
                <a:schemeClr val="tx1"/>
              </a:solidFill>
              <a:effectLst/>
              <a:latin typeface="+mn-lt"/>
              <a:ea typeface="+mn-ea"/>
              <a:cs typeface="+mn-cs"/>
            </a:rPr>
            <a:t>': Used</a:t>
          </a:r>
          <a:r>
            <a:rPr lang="en-GB" sz="1100" baseline="0">
              <a:solidFill>
                <a:schemeClr val="tx1"/>
              </a:solidFill>
              <a:effectLst/>
              <a:latin typeface="+mn-lt"/>
              <a:ea typeface="+mn-ea"/>
              <a:cs typeface="+mn-cs"/>
            </a:rPr>
            <a:t> for complex "if x; then y; but if z; then w; else u" problems.</a:t>
          </a:r>
          <a:endParaRPr lang="nb-NO">
            <a:solidFill>
              <a:schemeClr val="tx1"/>
            </a:solidFill>
            <a:effectLst/>
          </a:endParaRPr>
        </a:p>
      </xdr:txBody>
    </xdr:sp>
    <xdr:clientData/>
  </xdr:twoCellAnchor>
  <xdr:twoCellAnchor>
    <xdr:from>
      <xdr:col>1</xdr:col>
      <xdr:colOff>19050</xdr:colOff>
      <xdr:row>17</xdr:row>
      <xdr:rowOff>28575</xdr:rowOff>
    </xdr:from>
    <xdr:to>
      <xdr:col>13</xdr:col>
      <xdr:colOff>19050</xdr:colOff>
      <xdr:row>21</xdr:row>
      <xdr:rowOff>19050</xdr:rowOff>
    </xdr:to>
    <xdr:sp macro="" textlink="">
      <xdr:nvSpPr>
        <xdr:cNvPr id="3" name="TextBox 2">
          <a:extLst>
            <a:ext uri="{FF2B5EF4-FFF2-40B4-BE49-F238E27FC236}">
              <a16:creationId xmlns:a16="http://schemas.microsoft.com/office/drawing/2014/main" id="{64BBB164-2C86-44A0-91E5-60806E2AF2F6}"/>
            </a:ext>
          </a:extLst>
        </xdr:cNvPr>
        <xdr:cNvSpPr txBox="1"/>
      </xdr:nvSpPr>
      <xdr:spPr>
        <a:xfrm>
          <a:off x="628650" y="3324225"/>
          <a:ext cx="9020175" cy="752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a:solidFill>
                <a:schemeClr val="tx1"/>
              </a:solidFill>
              <a:effectLst/>
              <a:latin typeface="+mn-lt"/>
              <a:ea typeface="+mn-ea"/>
              <a:cs typeface="+mn-cs"/>
            </a:rPr>
            <a:t>The table</a:t>
          </a:r>
          <a:r>
            <a:rPr lang="nb-NO" sz="1100" baseline="0">
              <a:solidFill>
                <a:schemeClr val="tx1"/>
              </a:solidFill>
              <a:effectLst/>
              <a:latin typeface="+mn-lt"/>
              <a:ea typeface="+mn-ea"/>
              <a:cs typeface="+mn-cs"/>
            </a:rPr>
            <a:t> below shows the items sold by an online store. </a:t>
          </a:r>
          <a:endParaRPr lang="nb-NO">
            <a:solidFill>
              <a:schemeClr val="tx1"/>
            </a:solidFill>
            <a:effectLst/>
          </a:endParaRPr>
        </a:p>
        <a:p>
          <a:r>
            <a:rPr lang="nb-NO" sz="1100" baseline="0">
              <a:solidFill>
                <a:schemeClr val="tx1"/>
              </a:solidFill>
              <a:effectLst/>
              <a:latin typeface="+mn-lt"/>
              <a:ea typeface="+mn-ea"/>
              <a:cs typeface="+mn-cs"/>
            </a:rPr>
            <a:t>The owners happy if they sell more than 100 of an item. </a:t>
          </a:r>
          <a:endParaRPr lang="nb-NO">
            <a:solidFill>
              <a:schemeClr val="tx1"/>
            </a:solidFill>
            <a:effectLst/>
          </a:endParaRPr>
        </a:p>
        <a:p>
          <a:r>
            <a:rPr lang="nb-NO" sz="1100" baseline="0">
              <a:solidFill>
                <a:schemeClr val="tx1"/>
              </a:solidFill>
              <a:effectLst/>
              <a:latin typeface="+mn-lt"/>
              <a:ea typeface="+mn-ea"/>
              <a:cs typeface="+mn-cs"/>
            </a:rPr>
            <a:t>Make an evalutation for each item sold; "Good" if the item sold mor than 100 units and "Bad" otherwise. </a:t>
          </a:r>
          <a:endParaRPr lang="nb-NO">
            <a:solidFill>
              <a:schemeClr val="tx1"/>
            </a:solidFill>
            <a:effectLst/>
          </a:endParaRPr>
        </a:p>
      </xdr:txBody>
    </xdr:sp>
    <xdr:clientData/>
  </xdr:twoCellAnchor>
  <xdr:twoCellAnchor>
    <xdr:from>
      <xdr:col>1</xdr:col>
      <xdr:colOff>9525</xdr:colOff>
      <xdr:row>31</xdr:row>
      <xdr:rowOff>47625</xdr:rowOff>
    </xdr:from>
    <xdr:to>
      <xdr:col>13</xdr:col>
      <xdr:colOff>28575</xdr:colOff>
      <xdr:row>36</xdr:row>
      <xdr:rowOff>47625</xdr:rowOff>
    </xdr:to>
    <xdr:sp macro="" textlink="">
      <xdr:nvSpPr>
        <xdr:cNvPr id="4" name="TextBox 3">
          <a:extLst>
            <a:ext uri="{FF2B5EF4-FFF2-40B4-BE49-F238E27FC236}">
              <a16:creationId xmlns:a16="http://schemas.microsoft.com/office/drawing/2014/main" id="{25480E76-C247-4BAE-B3BA-18E55A281740}"/>
            </a:ext>
          </a:extLst>
        </xdr:cNvPr>
        <xdr:cNvSpPr txBox="1"/>
      </xdr:nvSpPr>
      <xdr:spPr>
        <a:xfrm>
          <a:off x="619125" y="6467475"/>
          <a:ext cx="9039225" cy="95250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1" i="1">
              <a:solidFill>
                <a:schemeClr val="tx1"/>
              </a:solidFill>
              <a:effectLst/>
              <a:latin typeface="+mn-lt"/>
              <a:ea typeface="+mn-ea"/>
              <a:cs typeface="+mn-cs"/>
            </a:rPr>
            <a:t>Nested</a:t>
          </a:r>
          <a:r>
            <a:rPr lang="en-GB" sz="1100" b="1" i="1" baseline="0">
              <a:solidFill>
                <a:schemeClr val="tx1"/>
              </a:solidFill>
              <a:effectLst/>
              <a:latin typeface="+mn-lt"/>
              <a:ea typeface="+mn-ea"/>
              <a:cs typeface="+mn-cs"/>
            </a:rPr>
            <a:t> IFs: </a:t>
          </a:r>
          <a:r>
            <a:rPr lang="en-GB" sz="1100" b="0" i="0" baseline="0">
              <a:solidFill>
                <a:schemeClr val="tx1"/>
              </a:solidFill>
              <a:effectLst/>
              <a:latin typeface="+mn-lt"/>
              <a:ea typeface="+mn-ea"/>
              <a:cs typeface="+mn-cs"/>
            </a:rPr>
            <a:t>Use an IF inside an IF inside an IF.</a:t>
          </a:r>
        </a:p>
        <a:p>
          <a:endParaRPr lang="nb-NO">
            <a:solidFill>
              <a:schemeClr val="tx1"/>
            </a:solidFill>
            <a:effectLst/>
          </a:endParaRPr>
        </a:p>
        <a:p>
          <a:r>
            <a:rPr lang="en-GB" sz="1100" b="1" i="0" baseline="0">
              <a:solidFill>
                <a:schemeClr val="tx1"/>
              </a:solidFill>
              <a:effectLst/>
              <a:latin typeface="+mn-lt"/>
              <a:ea typeface="+mn-ea"/>
              <a:cs typeface="+mn-cs"/>
            </a:rPr>
            <a:t>IFS:</a:t>
          </a:r>
          <a:r>
            <a:rPr lang="en-GB" sz="1100" b="0" i="0" baseline="0">
              <a:solidFill>
                <a:schemeClr val="tx1"/>
              </a:solidFill>
              <a:effectLst/>
              <a:latin typeface="+mn-lt"/>
              <a:ea typeface="+mn-ea"/>
              <a:cs typeface="+mn-cs"/>
            </a:rPr>
            <a:t> Have multiple conditions and multiple outcomes.</a:t>
          </a:r>
          <a:endParaRPr lang="nb-NO">
            <a:solidFill>
              <a:schemeClr val="tx1"/>
            </a:solidFill>
            <a:effectLst/>
          </a:endParaRPr>
        </a:p>
        <a:p>
          <a:r>
            <a:rPr lang="en-GB" sz="1100" baseline="0">
              <a:solidFill>
                <a:schemeClr val="tx1"/>
              </a:solidFill>
              <a:effectLst/>
              <a:latin typeface="+mn-lt"/>
              <a:ea typeface="+mn-ea"/>
              <a:cs typeface="+mn-cs"/>
            </a:rPr>
            <a:t>You can use either IFS or nested IF! </a:t>
          </a:r>
        </a:p>
        <a:p>
          <a:endParaRPr lang="nb-NO">
            <a:solidFill>
              <a:schemeClr val="tx1"/>
            </a:solidFill>
            <a:effectLst/>
          </a:endParaRPr>
        </a:p>
      </xdr:txBody>
    </xdr:sp>
    <xdr:clientData/>
  </xdr:twoCellAnchor>
  <xdr:twoCellAnchor>
    <xdr:from>
      <xdr:col>1</xdr:col>
      <xdr:colOff>38100</xdr:colOff>
      <xdr:row>39</xdr:row>
      <xdr:rowOff>38100</xdr:rowOff>
    </xdr:from>
    <xdr:to>
      <xdr:col>12</xdr:col>
      <xdr:colOff>571500</xdr:colOff>
      <xdr:row>47</xdr:row>
      <xdr:rowOff>161925</xdr:rowOff>
    </xdr:to>
    <xdr:sp macro="" textlink="">
      <xdr:nvSpPr>
        <xdr:cNvPr id="5" name="TextBox 4">
          <a:extLst>
            <a:ext uri="{FF2B5EF4-FFF2-40B4-BE49-F238E27FC236}">
              <a16:creationId xmlns:a16="http://schemas.microsoft.com/office/drawing/2014/main" id="{36B101CD-41A0-479D-965E-88825978DD38}"/>
            </a:ext>
          </a:extLst>
        </xdr:cNvPr>
        <xdr:cNvSpPr txBox="1"/>
      </xdr:nvSpPr>
      <xdr:spPr>
        <a:xfrm>
          <a:off x="647700" y="7991475"/>
          <a:ext cx="8943975" cy="164782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b="0" i="1">
              <a:solidFill>
                <a:schemeClr val="tx1"/>
              </a:solidFill>
              <a:effectLst/>
              <a:latin typeface="+mn-lt"/>
              <a:ea typeface="+mn-ea"/>
              <a:cs typeface="+mn-cs"/>
            </a:rPr>
            <a:t>The</a:t>
          </a:r>
          <a:r>
            <a:rPr lang="nb-NO" sz="1100" b="0" i="1" baseline="0">
              <a:solidFill>
                <a:schemeClr val="tx1"/>
              </a:solidFill>
              <a:effectLst/>
              <a:latin typeface="+mn-lt"/>
              <a:ea typeface="+mn-ea"/>
              <a:cs typeface="+mn-cs"/>
            </a:rPr>
            <a:t> tabel below no shows 8 items sold. </a:t>
          </a:r>
          <a:endParaRPr lang="nb-NO">
            <a:solidFill>
              <a:schemeClr val="tx1"/>
            </a:solidFill>
            <a:effectLst/>
          </a:endParaRPr>
        </a:p>
        <a:p>
          <a:r>
            <a:rPr lang="nb-NO" sz="1100" b="0">
              <a:solidFill>
                <a:schemeClr val="tx1"/>
              </a:solidFill>
              <a:effectLst/>
              <a:latin typeface="+mn-lt"/>
              <a:ea typeface="+mn-ea"/>
              <a:cs typeface="+mn-cs"/>
            </a:rPr>
            <a:t>Task:</a:t>
          </a:r>
          <a:endParaRPr lang="nb-NO">
            <a:solidFill>
              <a:schemeClr val="tx1"/>
            </a:solidFill>
            <a:effectLst/>
          </a:endParaRPr>
        </a:p>
        <a:p>
          <a:r>
            <a:rPr lang="nb-NO" sz="1100" b="0">
              <a:solidFill>
                <a:schemeClr val="tx1"/>
              </a:solidFill>
              <a:effectLst/>
              <a:latin typeface="+mn-lt"/>
              <a:ea typeface="+mn-ea"/>
              <a:cs typeface="+mn-cs"/>
            </a:rPr>
            <a:t>1. Calculate</a:t>
          </a:r>
          <a:r>
            <a:rPr lang="nb-NO" sz="1100" b="0" baseline="0">
              <a:solidFill>
                <a:schemeClr val="tx1"/>
              </a:solidFill>
              <a:effectLst/>
              <a:latin typeface="+mn-lt"/>
              <a:ea typeface="+mn-ea"/>
              <a:cs typeface="+mn-cs"/>
            </a:rPr>
            <a:t> the total revenue for each item.</a:t>
          </a:r>
          <a:endParaRPr lang="nb-NO">
            <a:solidFill>
              <a:schemeClr val="tx1"/>
            </a:solidFill>
            <a:effectLst/>
          </a:endParaRPr>
        </a:p>
        <a:p>
          <a:r>
            <a:rPr lang="nb-NO" sz="1100" b="0" baseline="0">
              <a:solidFill>
                <a:schemeClr val="tx1"/>
              </a:solidFill>
              <a:effectLst/>
              <a:latin typeface="+mn-lt"/>
              <a:ea typeface="+mn-ea"/>
              <a:cs typeface="+mn-cs"/>
            </a:rPr>
            <a:t>2. Evaluate each revenue. </a:t>
          </a:r>
          <a:endParaRPr lang="nb-NO">
            <a:solidFill>
              <a:schemeClr val="tx1"/>
            </a:solidFill>
            <a:effectLst/>
          </a:endParaRPr>
        </a:p>
        <a:p>
          <a:r>
            <a:rPr lang="nb-NO" sz="1100" b="0" baseline="0">
              <a:solidFill>
                <a:schemeClr val="tx1"/>
              </a:solidFill>
              <a:effectLst/>
              <a:latin typeface="+mn-lt"/>
              <a:ea typeface="+mn-ea"/>
              <a:cs typeface="+mn-cs"/>
            </a:rPr>
            <a:t>	* "Good" if greater than </a:t>
          </a:r>
          <a:r>
            <a:rPr lang="en-GB" sz="1100" b="0" baseline="0">
              <a:solidFill>
                <a:schemeClr val="tx1"/>
              </a:solidFill>
              <a:effectLst/>
              <a:latin typeface="+mn-lt"/>
              <a:ea typeface="+mn-ea"/>
              <a:cs typeface="+mn-cs"/>
            </a:rPr>
            <a:t>250 000</a:t>
          </a:r>
          <a:endParaRPr lang="nb-NO">
            <a:solidFill>
              <a:schemeClr val="tx1"/>
            </a:solidFill>
            <a:effectLst/>
          </a:endParaRPr>
        </a:p>
        <a:p>
          <a:r>
            <a:rPr lang="en-GB" sz="1100" b="0">
              <a:solidFill>
                <a:schemeClr val="tx1"/>
              </a:solidFill>
              <a:effectLst/>
              <a:latin typeface="+mn-lt"/>
              <a:ea typeface="+mn-ea"/>
              <a:cs typeface="+mn-cs"/>
            </a:rPr>
            <a:t>	*</a:t>
          </a:r>
          <a:r>
            <a:rPr lang="en-GB" sz="1100" b="0" baseline="0">
              <a:solidFill>
                <a:schemeClr val="tx1"/>
              </a:solidFill>
              <a:effectLst/>
              <a:latin typeface="+mn-lt"/>
              <a:ea typeface="+mn-ea"/>
              <a:cs typeface="+mn-cs"/>
            </a:rPr>
            <a:t> "Ok" if greater than 100 000</a:t>
          </a:r>
          <a:endParaRPr lang="nb-NO">
            <a:solidFill>
              <a:schemeClr val="tx1"/>
            </a:solidFill>
            <a:effectLst/>
          </a:endParaRPr>
        </a:p>
        <a:p>
          <a:r>
            <a:rPr lang="en-GB" sz="1100" b="0" baseline="0">
              <a:solidFill>
                <a:schemeClr val="tx1"/>
              </a:solidFill>
              <a:effectLst/>
              <a:latin typeface="+mn-lt"/>
              <a:ea typeface="+mn-ea"/>
              <a:cs typeface="+mn-cs"/>
            </a:rPr>
            <a:t>	* "Bad" if otherwise</a:t>
          </a:r>
          <a:endParaRPr lang="nb-NO">
            <a:solidFill>
              <a:schemeClr val="tx1"/>
            </a:solidFill>
            <a:effectLst/>
          </a:endParaRPr>
        </a:p>
        <a:p>
          <a:endParaRPr lang="en-GB" sz="1100" b="0" baseline="0">
            <a:solidFill>
              <a:schemeClr val="tx1"/>
            </a:solidFill>
            <a:effectLst/>
            <a:latin typeface="+mn-lt"/>
            <a:ea typeface="+mn-ea"/>
            <a:cs typeface="+mn-cs"/>
          </a:endParaRPr>
        </a:p>
        <a:p>
          <a:r>
            <a:rPr lang="en-GB" sz="1100" b="0" baseline="0">
              <a:solidFill>
                <a:schemeClr val="tx1"/>
              </a:solidFill>
              <a:effectLst/>
              <a:latin typeface="+mn-lt"/>
              <a:ea typeface="+mn-ea"/>
              <a:cs typeface="+mn-cs"/>
            </a:rPr>
            <a:t> Test the evaluation using both 'IFS' and nested 'IF'</a:t>
          </a:r>
          <a:endParaRPr lang="nb-NO">
            <a:solidFill>
              <a:schemeClr val="tx1"/>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38099</xdr:colOff>
      <xdr:row>3</xdr:row>
      <xdr:rowOff>95250</xdr:rowOff>
    </xdr:from>
    <xdr:to>
      <xdr:col>9</xdr:col>
      <xdr:colOff>578827</xdr:colOff>
      <xdr:row>25</xdr:row>
      <xdr:rowOff>131885</xdr:rowOff>
    </xdr:to>
    <xdr:sp macro="" textlink="">
      <xdr:nvSpPr>
        <xdr:cNvPr id="2" name="TextBox 1">
          <a:extLst>
            <a:ext uri="{FF2B5EF4-FFF2-40B4-BE49-F238E27FC236}">
              <a16:creationId xmlns:a16="http://schemas.microsoft.com/office/drawing/2014/main" id="{5CE17249-27E3-4B1F-A3BC-EFD6432836EB}"/>
            </a:ext>
          </a:extLst>
        </xdr:cNvPr>
        <xdr:cNvSpPr txBox="1"/>
      </xdr:nvSpPr>
      <xdr:spPr>
        <a:xfrm>
          <a:off x="646234" y="740019"/>
          <a:ext cx="5735516" cy="422763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endParaRPr lang="nb-NO">
            <a:solidFill>
              <a:schemeClr val="tx1"/>
            </a:solidFill>
            <a:effectLst/>
          </a:endParaRPr>
        </a:p>
        <a:p>
          <a:r>
            <a:rPr lang="en-GB" sz="1100">
              <a:solidFill>
                <a:schemeClr val="tx1"/>
              </a:solidFill>
              <a:effectLst/>
              <a:latin typeface="+mn-lt"/>
              <a:ea typeface="+mn-ea"/>
              <a:cs typeface="+mn-cs"/>
            </a:rPr>
            <a:t>We'll</a:t>
          </a:r>
          <a:r>
            <a:rPr lang="en-GB" sz="1100" baseline="0">
              <a:solidFill>
                <a:schemeClr val="tx1"/>
              </a:solidFill>
              <a:effectLst/>
              <a:latin typeface="+mn-lt"/>
              <a:ea typeface="+mn-ea"/>
              <a:cs typeface="+mn-cs"/>
            </a:rPr>
            <a:t> be using the IFS family of functions. </a:t>
          </a:r>
        </a:p>
        <a:p>
          <a:r>
            <a:rPr lang="en-GB" sz="1100" baseline="0">
              <a:solidFill>
                <a:schemeClr val="tx1"/>
              </a:solidFill>
              <a:effectLst/>
              <a:latin typeface="+mn-lt"/>
              <a:ea typeface="+mn-ea"/>
              <a:cs typeface="+mn-cs"/>
            </a:rPr>
            <a:t>They are similar to SUM, COUNT, and so on, but are applied only to the rows that satisfy some logical condition. </a:t>
          </a:r>
        </a:p>
        <a:p>
          <a:r>
            <a:rPr lang="en-GB" sz="1100" baseline="0">
              <a:solidFill>
                <a:schemeClr val="tx1"/>
              </a:solidFill>
              <a:effectLst/>
              <a:latin typeface="+mn-lt"/>
              <a:ea typeface="+mn-ea"/>
              <a:cs typeface="+mn-cs"/>
            </a:rPr>
            <a:t>The functions are</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SUMIFS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COUNTIFS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AVERAGEIFS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MAXIFS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MINIFS</a:t>
          </a:r>
        </a:p>
        <a:p>
          <a:endParaRPr lang="nb-NO">
            <a:solidFill>
              <a:schemeClr val="tx1"/>
            </a:solidFill>
            <a:effectLst/>
          </a:endParaRPr>
        </a:p>
        <a:p>
          <a:r>
            <a:rPr lang="en-GB" sz="1100" baseline="0">
              <a:solidFill>
                <a:schemeClr val="tx1"/>
              </a:solidFill>
              <a:effectLst/>
              <a:latin typeface="+mn-lt"/>
              <a:ea typeface="+mn-ea"/>
              <a:cs typeface="+mn-cs"/>
            </a:rPr>
            <a:t>All follow the same setup:</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provide an objective range you want to sum over, count, etc.</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provide a criteria range, usually a column of the same size as the objective range.</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match using equalities or inequalities, e.g. "&gt;10", "&lt;&gt;10" or "=10". You can also use wildcard, e.g., "*L" to match any text ending in L.</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can use logical functions such as AND, OR, and NOT as much as you want.</a:t>
          </a:r>
          <a:endParaRPr lang="nb-NO">
            <a:solidFill>
              <a:schemeClr val="tx1"/>
            </a:solidFill>
            <a:effectLst/>
          </a:endParaRPr>
        </a:p>
        <a:p>
          <a:endParaRPr lang="en-GB" sz="1100" b="1" i="1" baseline="0">
            <a:solidFill>
              <a:schemeClr val="tx1"/>
            </a:solidFill>
            <a:effectLst/>
            <a:latin typeface="+mn-lt"/>
            <a:ea typeface="+mn-ea"/>
            <a:cs typeface="+mn-cs"/>
          </a:endParaRPr>
        </a:p>
        <a:p>
          <a:r>
            <a:rPr lang="en-GB" sz="1100" b="1" i="1" baseline="0">
              <a:solidFill>
                <a:schemeClr val="tx1"/>
              </a:solidFill>
              <a:effectLst/>
              <a:latin typeface="+mn-lt"/>
              <a:ea typeface="+mn-ea"/>
              <a:cs typeface="+mn-cs"/>
            </a:rPr>
            <a:t>NB 1</a:t>
          </a:r>
          <a:r>
            <a:rPr lang="en-GB" sz="1100" baseline="0">
              <a:solidFill>
                <a:schemeClr val="tx1"/>
              </a:solidFill>
              <a:effectLst/>
              <a:latin typeface="+mn-lt"/>
              <a:ea typeface="+mn-ea"/>
              <a:cs typeface="+mn-cs"/>
            </a:rPr>
            <a:t>: There are oldschool functions called SUMIF, COUNTIF, and AVERAGEIF too. </a:t>
          </a:r>
        </a:p>
        <a:p>
          <a:r>
            <a:rPr lang="en-GB" sz="1100" baseline="0">
              <a:solidFill>
                <a:schemeClr val="tx1"/>
              </a:solidFill>
              <a:effectLst/>
              <a:latin typeface="+mn-lt"/>
              <a:ea typeface="+mn-ea"/>
              <a:cs typeface="+mn-cs"/>
            </a:rPr>
            <a:t>These do not follow the same conventions as the IFS functions, and their </a:t>
          </a:r>
          <a:r>
            <a:rPr lang="en-GB" sz="1100" i="1" baseline="0">
              <a:solidFill>
                <a:schemeClr val="tx1"/>
              </a:solidFill>
              <a:effectLst/>
              <a:latin typeface="+mn-lt"/>
              <a:ea typeface="+mn-ea"/>
              <a:cs typeface="+mn-cs"/>
            </a:rPr>
            <a:t>signature</a:t>
          </a:r>
          <a:r>
            <a:rPr lang="en-GB" sz="1100" baseline="0">
              <a:solidFill>
                <a:schemeClr val="tx1"/>
              </a:solidFill>
              <a:effectLst/>
              <a:latin typeface="+mn-lt"/>
              <a:ea typeface="+mn-ea"/>
              <a:cs typeface="+mn-cs"/>
            </a:rPr>
            <a:t> is arguably worse.</a:t>
          </a:r>
          <a:endParaRPr lang="nb-NO">
            <a:solidFill>
              <a:schemeClr val="tx1"/>
            </a:solidFill>
            <a:effectLst/>
          </a:endParaRPr>
        </a:p>
        <a:p>
          <a:endParaRPr lang="en-GB" sz="1100" b="1" i="1" baseline="0">
            <a:solidFill>
              <a:schemeClr val="tx1"/>
            </a:solidFill>
            <a:effectLst/>
            <a:latin typeface="+mn-lt"/>
            <a:ea typeface="+mn-ea"/>
            <a:cs typeface="+mn-cs"/>
          </a:endParaRPr>
        </a:p>
        <a:p>
          <a:r>
            <a:rPr lang="en-GB" sz="1100" b="1" i="1" baseline="0">
              <a:solidFill>
                <a:schemeClr val="tx1"/>
              </a:solidFill>
              <a:effectLst/>
              <a:latin typeface="+mn-lt"/>
              <a:ea typeface="+mn-ea"/>
              <a:cs typeface="+mn-cs"/>
            </a:rPr>
            <a:t>NB 2</a:t>
          </a:r>
          <a:r>
            <a:rPr lang="en-GB" sz="1100" baseline="0">
              <a:solidFill>
                <a:schemeClr val="tx1"/>
              </a:solidFill>
              <a:effectLst/>
              <a:latin typeface="+mn-lt"/>
              <a:ea typeface="+mn-ea"/>
              <a:cs typeface="+mn-cs"/>
            </a:rPr>
            <a:t>: All of these functions can also be written using the FILTER function, covered in a later lecture. </a:t>
          </a:r>
          <a:endParaRPr lang="nb-NO">
            <a:solidFill>
              <a:schemeClr val="tx1"/>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47626</xdr:colOff>
      <xdr:row>29</xdr:row>
      <xdr:rowOff>38099</xdr:rowOff>
    </xdr:from>
    <xdr:to>
      <xdr:col>4</xdr:col>
      <xdr:colOff>752476</xdr:colOff>
      <xdr:row>40</xdr:row>
      <xdr:rowOff>28574</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6B9AD64-D87C-4BBE-8C4D-13F8E832CBC1}"/>
                </a:ext>
              </a:extLst>
            </xdr:cNvPr>
            <xdr:cNvSpPr txBox="1"/>
          </xdr:nvSpPr>
          <xdr:spPr>
            <a:xfrm>
              <a:off x="657226" y="5638799"/>
              <a:ext cx="8820150" cy="20859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aseline="0">
                  <a:solidFill>
                    <a:schemeClr val="tx1"/>
                  </a:solidFill>
                  <a:effectLst/>
                  <a:latin typeface="+mn-lt"/>
                  <a:ea typeface="+mn-ea"/>
                  <a:cs typeface="+mn-cs"/>
                </a:rPr>
                <a:t>We use the occation to introduce the </a:t>
              </a:r>
              <a:r>
                <a:rPr lang="en-GB" sz="1100">
                  <a:solidFill>
                    <a:schemeClr val="tx1"/>
                  </a:solidFill>
                  <a:effectLst/>
                  <a:latin typeface="+mn-lt"/>
                  <a:ea typeface="+mn-ea"/>
                  <a:cs typeface="+mn-cs"/>
                </a:rPr>
                <a:t>SUMPRODUCT</a:t>
              </a:r>
              <a:r>
                <a:rPr lang="en-GB" sz="1100" baseline="0">
                  <a:solidFill>
                    <a:schemeClr val="tx1"/>
                  </a:solidFill>
                  <a:effectLst/>
                  <a:latin typeface="+mn-lt"/>
                  <a:ea typeface="+mn-ea"/>
                  <a:cs typeface="+mn-cs"/>
                </a:rPr>
                <a:t> </a:t>
              </a:r>
              <a:r>
                <a:rPr lang="en-GB" sz="1100">
                  <a:solidFill>
                    <a:schemeClr val="tx1"/>
                  </a:solidFill>
                  <a:effectLst/>
                  <a:latin typeface="+mn-lt"/>
                  <a:ea typeface="+mn-ea"/>
                  <a:cs typeface="+mn-cs"/>
                </a:rPr>
                <a:t>too,</a:t>
              </a:r>
              <a:r>
                <a:rPr lang="en-GB" sz="1100" baseline="0">
                  <a:solidFill>
                    <a:schemeClr val="tx1"/>
                  </a:solidFill>
                  <a:effectLst/>
                  <a:latin typeface="+mn-lt"/>
                  <a:ea typeface="+mn-ea"/>
                  <a:cs typeface="+mn-cs"/>
                </a:rPr>
                <a:t> which takes the sum of the element-wise product of two ranges.</a:t>
              </a:r>
            </a:p>
            <a:p>
              <a:endParaRPr lang="nb-NO">
                <a:solidFill>
                  <a:schemeClr val="tx1"/>
                </a:solidFill>
                <a:effectLst/>
              </a:endParaRPr>
            </a:p>
            <a:p>
              <a:r>
                <a:rPr lang="en-GB" sz="1100" baseline="0">
                  <a:solidFill>
                    <a:schemeClr val="tx1"/>
                  </a:solidFill>
                  <a:effectLst/>
                  <a:latin typeface="+mn-lt"/>
                  <a:ea typeface="+mn-ea"/>
                  <a:cs typeface="+mn-cs"/>
                </a:rPr>
                <a:t>Recall the sales from "3. Nested IF and IFS", where we wantet to calculate the total revenue. </a:t>
              </a:r>
              <a:endParaRPr lang="nb-NO">
                <a:solidFill>
                  <a:schemeClr val="tx1"/>
                </a:solidFill>
                <a:effectLst/>
              </a:endParaRPr>
            </a:p>
            <a:p>
              <a:r>
                <a:rPr lang="en-GB" sz="1100" baseline="0">
                  <a:solidFill>
                    <a:schemeClr val="tx1"/>
                  </a:solidFill>
                  <a:effectLst/>
                  <a:latin typeface="+mn-lt"/>
                  <a:ea typeface="+mn-ea"/>
                  <a:cs typeface="+mn-cs"/>
                </a:rPr>
                <a:t>In order to do this, we could instead used the 'SUMPRODUCT' function. </a:t>
              </a:r>
              <a:endParaRPr lang="nb-NO">
                <a:solidFill>
                  <a:schemeClr val="tx1"/>
                </a:solidFill>
                <a:effectLst/>
              </a:endParaRPr>
            </a:p>
            <a:p>
              <a:endParaRPr lang="nb-NO" sz="1100" b="1" i="1">
                <a:solidFill>
                  <a:schemeClr val="tx1"/>
                </a:solidFill>
                <a:effectLst/>
                <a:latin typeface="+mn-lt"/>
                <a:ea typeface="+mn-ea"/>
                <a:cs typeface="+mn-cs"/>
              </a:endParaRPr>
            </a:p>
            <a:p>
              <a:r>
                <a:rPr lang="nb-NO" sz="1100" b="1" i="1">
                  <a:solidFill>
                    <a:schemeClr val="tx1"/>
                  </a:solidFill>
                  <a:effectLst/>
                  <a:latin typeface="+mn-lt"/>
                  <a:ea typeface="+mn-ea"/>
                  <a:cs typeface="+mn-cs"/>
                </a:rPr>
                <a:t>What is the</a:t>
              </a:r>
              <a:r>
                <a:rPr lang="nb-NO" sz="1100" b="1" i="1" baseline="0">
                  <a:solidFill>
                    <a:schemeClr val="tx1"/>
                  </a:solidFill>
                  <a:effectLst/>
                  <a:latin typeface="+mn-lt"/>
                  <a:ea typeface="+mn-ea"/>
                  <a:cs typeface="+mn-cs"/>
                </a:rPr>
                <a:t> total revenue?</a:t>
              </a:r>
              <a:endParaRPr lang="nb-NO">
                <a:solidFill>
                  <a:schemeClr val="tx1"/>
                </a:solidFill>
                <a:effectLst/>
              </a:endParaRPr>
            </a:p>
            <a:p>
              <a:r>
                <a:rPr lang="nb-NO" sz="1100" b="0" baseline="0">
                  <a:solidFill>
                    <a:schemeClr val="tx1"/>
                  </a:solidFill>
                  <a:effectLst/>
                  <a:latin typeface="+mn-lt"/>
                  <a:ea typeface="+mn-ea"/>
                  <a:cs typeface="+mn-cs"/>
                </a:rPr>
                <a:t>If </a:t>
              </a:r>
              <a14:m>
                <m:oMath xmlns:m="http://schemas.openxmlformats.org/officeDocument/2006/math">
                  <m:sSub>
                    <m:sSubPr>
                      <m:ctrlPr>
                        <a:rPr lang="nb-NO" sz="1100" b="0" i="1" baseline="0">
                          <a:solidFill>
                            <a:schemeClr val="tx1"/>
                          </a:solidFill>
                          <a:effectLst/>
                          <a:latin typeface="Cambria Math" panose="02040503050406030204" pitchFamily="18" charset="0"/>
                          <a:ea typeface="+mn-ea"/>
                          <a:cs typeface="+mn-cs"/>
                        </a:rPr>
                      </m:ctrlPr>
                    </m:sSubPr>
                    <m:e>
                      <m:r>
                        <a:rPr lang="nb-NO" sz="1100" b="0" i="1" baseline="0">
                          <a:solidFill>
                            <a:schemeClr val="tx1"/>
                          </a:solidFill>
                          <a:effectLst/>
                          <a:latin typeface="Cambria Math" panose="02040503050406030204" pitchFamily="18" charset="0"/>
                          <a:ea typeface="+mn-ea"/>
                          <a:cs typeface="+mn-cs"/>
                        </a:rPr>
                        <m:t>𝑛</m:t>
                      </m:r>
                    </m:e>
                    <m:sub>
                      <m:r>
                        <a:rPr lang="nb-NO" sz="1100" b="0" i="1" baseline="0">
                          <a:solidFill>
                            <a:schemeClr val="tx1"/>
                          </a:solidFill>
                          <a:effectLst/>
                          <a:latin typeface="Cambria Math" panose="02040503050406030204" pitchFamily="18" charset="0"/>
                          <a:ea typeface="+mn-ea"/>
                          <a:cs typeface="+mn-cs"/>
                        </a:rPr>
                        <m:t>𝑘</m:t>
                      </m:r>
                    </m:sub>
                  </m:sSub>
                </m:oMath>
              </a14:m>
              <a:r>
                <a:rPr lang="nb-NO" sz="1100" b="0" baseline="0">
                  <a:solidFill>
                    <a:schemeClr val="tx1"/>
                  </a:solidFill>
                  <a:effectLst/>
                  <a:latin typeface="+mn-lt"/>
                  <a:ea typeface="+mn-ea"/>
                  <a:cs typeface="+mn-cs"/>
                </a:rPr>
                <a:t> is the amount sold of the </a:t>
              </a:r>
              <a14:m>
                <m:oMath xmlns:m="http://schemas.openxmlformats.org/officeDocument/2006/math">
                  <m:r>
                    <a:rPr lang="nb-NO" sz="1100" b="0" i="1" baseline="0">
                      <a:solidFill>
                        <a:schemeClr val="tx1"/>
                      </a:solidFill>
                      <a:effectLst/>
                      <a:latin typeface="Cambria Math" panose="02040503050406030204" pitchFamily="18" charset="0"/>
                      <a:ea typeface="+mn-ea"/>
                      <a:cs typeface="+mn-cs"/>
                    </a:rPr>
                    <m:t>𝑘</m:t>
                  </m:r>
                </m:oMath>
              </a14:m>
              <a:r>
                <a:rPr lang="nb-NO" sz="1100" b="0" baseline="0">
                  <a:solidFill>
                    <a:schemeClr val="tx1"/>
                  </a:solidFill>
                  <a:effectLst/>
                  <a:latin typeface="+mn-lt"/>
                  <a:ea typeface="+mn-ea"/>
                  <a:cs typeface="+mn-cs"/>
                </a:rPr>
                <a:t>th product and </a:t>
              </a:r>
              <a14:m>
                <m:oMath xmlns:m="http://schemas.openxmlformats.org/officeDocument/2006/math">
                  <m:sSub>
                    <m:sSubPr>
                      <m:ctrlPr>
                        <a:rPr lang="nb-NO" sz="1100" b="0" i="1" baseline="0">
                          <a:solidFill>
                            <a:schemeClr val="tx1"/>
                          </a:solidFill>
                          <a:effectLst/>
                          <a:latin typeface="Cambria Math" panose="02040503050406030204" pitchFamily="18" charset="0"/>
                          <a:ea typeface="+mn-ea"/>
                          <a:cs typeface="+mn-cs"/>
                        </a:rPr>
                      </m:ctrlPr>
                    </m:sSubPr>
                    <m:e>
                      <m:r>
                        <a:rPr lang="nb-NO" sz="1100" b="0" i="1" baseline="0">
                          <a:solidFill>
                            <a:schemeClr val="tx1"/>
                          </a:solidFill>
                          <a:effectLst/>
                          <a:latin typeface="Cambria Math" panose="02040503050406030204" pitchFamily="18" charset="0"/>
                          <a:ea typeface="+mn-ea"/>
                          <a:cs typeface="+mn-cs"/>
                        </a:rPr>
                        <m:t>𝑐</m:t>
                      </m:r>
                    </m:e>
                    <m:sub>
                      <m:r>
                        <a:rPr lang="nb-NO" sz="1100" b="0" i="1" baseline="0">
                          <a:solidFill>
                            <a:schemeClr val="tx1"/>
                          </a:solidFill>
                          <a:effectLst/>
                          <a:latin typeface="Cambria Math" panose="02040503050406030204" pitchFamily="18" charset="0"/>
                          <a:ea typeface="+mn-ea"/>
                          <a:cs typeface="+mn-cs"/>
                        </a:rPr>
                        <m:t>𝑘</m:t>
                      </m:r>
                    </m:sub>
                  </m:sSub>
                </m:oMath>
              </a14:m>
              <a:r>
                <a:rPr lang="nb-NO" sz="1100" b="0" baseline="0">
                  <a:solidFill>
                    <a:schemeClr val="tx1"/>
                  </a:solidFill>
                  <a:effectLst/>
                  <a:latin typeface="+mn-lt"/>
                  <a:ea typeface="+mn-ea"/>
                  <a:cs typeface="+mn-cs"/>
                </a:rPr>
                <a:t> the pricce of the </a:t>
              </a:r>
              <a14:m>
                <m:oMath xmlns:m="http://schemas.openxmlformats.org/officeDocument/2006/math">
                  <m:r>
                    <a:rPr lang="nb-NO" sz="1100" b="0" i="1" baseline="0">
                      <a:solidFill>
                        <a:schemeClr val="tx1"/>
                      </a:solidFill>
                      <a:effectLst/>
                      <a:latin typeface="Cambria Math" panose="02040503050406030204" pitchFamily="18" charset="0"/>
                      <a:ea typeface="+mn-ea"/>
                      <a:cs typeface="+mn-cs"/>
                    </a:rPr>
                    <m:t>𝑘</m:t>
                  </m:r>
                </m:oMath>
              </a14:m>
              <a:r>
                <a:rPr lang="nb-NO" sz="1100" b="0" baseline="0">
                  <a:solidFill>
                    <a:schemeClr val="tx1"/>
                  </a:solidFill>
                  <a:effectLst/>
                  <a:latin typeface="+mn-lt"/>
                  <a:ea typeface="+mn-ea"/>
                  <a:cs typeface="+mn-cs"/>
                </a:rPr>
                <a:t>th product, the revenue is</a:t>
              </a:r>
              <a:endParaRPr lang="nb-NO">
                <a:solidFill>
                  <a:schemeClr val="tx1"/>
                </a:solidFill>
                <a:effectLst/>
              </a:endParaRPr>
            </a:p>
            <a:p>
              <a:pPr/>
              <a14:m>
                <m:oMathPara xmlns:m="http://schemas.openxmlformats.org/officeDocument/2006/math">
                  <m:oMathParaPr>
                    <m:jc m:val="centerGroup"/>
                  </m:oMathParaPr>
                  <m:oMath xmlns:m="http://schemas.openxmlformats.org/officeDocument/2006/math">
                    <m:nary>
                      <m:naryPr>
                        <m:chr m:val="∑"/>
                        <m:ctrlPr>
                          <a:rPr lang="nb-NO" sz="1100" b="0" i="1">
                            <a:solidFill>
                              <a:schemeClr val="tx1"/>
                            </a:solidFill>
                            <a:effectLst/>
                            <a:latin typeface="Cambria Math" panose="02040503050406030204" pitchFamily="18" charset="0"/>
                            <a:ea typeface="+mn-ea"/>
                            <a:cs typeface="+mn-cs"/>
                          </a:rPr>
                        </m:ctrlPr>
                      </m:naryPr>
                      <m:sub>
                        <m:r>
                          <a:rPr lang="nb-NO" sz="1100" b="0" i="1">
                            <a:solidFill>
                              <a:schemeClr val="tx1"/>
                            </a:solidFill>
                            <a:effectLst/>
                            <a:latin typeface="Cambria Math" panose="02040503050406030204" pitchFamily="18" charset="0"/>
                            <a:ea typeface="+mn-ea"/>
                            <a:cs typeface="+mn-cs"/>
                          </a:rPr>
                          <m:t>𝑘</m:t>
                        </m:r>
                        <m:r>
                          <a:rPr lang="nb-NO" sz="1100" b="0" i="1">
                            <a:solidFill>
                              <a:schemeClr val="tx1"/>
                            </a:solidFill>
                            <a:effectLst/>
                            <a:latin typeface="Cambria Math" panose="02040503050406030204" pitchFamily="18" charset="0"/>
                            <a:ea typeface="+mn-ea"/>
                            <a:cs typeface="+mn-cs"/>
                          </a:rPr>
                          <m:t>=0</m:t>
                        </m:r>
                      </m:sub>
                      <m:sup>
                        <m:r>
                          <a:rPr lang="nb-NO" sz="1100" b="0" i="1">
                            <a:solidFill>
                              <a:schemeClr val="tx1"/>
                            </a:solidFill>
                            <a:effectLst/>
                            <a:latin typeface="Cambria Math" panose="02040503050406030204" pitchFamily="18" charset="0"/>
                            <a:ea typeface="+mn-ea"/>
                            <a:cs typeface="+mn-cs"/>
                          </a:rPr>
                          <m:t>𝑛</m:t>
                        </m:r>
                      </m:sup>
                      <m:e>
                        <m:sSub>
                          <m:sSubPr>
                            <m:ctrlPr>
                              <a:rPr lang="nb-NO" sz="1100" b="0" i="1">
                                <a:solidFill>
                                  <a:schemeClr val="tx1"/>
                                </a:solidFill>
                                <a:effectLst/>
                                <a:latin typeface="Cambria Math" panose="02040503050406030204" pitchFamily="18" charset="0"/>
                                <a:ea typeface="+mn-ea"/>
                                <a:cs typeface="+mn-cs"/>
                              </a:rPr>
                            </m:ctrlPr>
                          </m:sSubPr>
                          <m:e>
                            <m:r>
                              <a:rPr lang="nb-NO" sz="1100" b="0" i="1">
                                <a:solidFill>
                                  <a:schemeClr val="tx1"/>
                                </a:solidFill>
                                <a:effectLst/>
                                <a:latin typeface="Cambria Math" panose="02040503050406030204" pitchFamily="18" charset="0"/>
                                <a:ea typeface="+mn-ea"/>
                                <a:cs typeface="+mn-cs"/>
                              </a:rPr>
                              <m:t>𝑛</m:t>
                            </m:r>
                          </m:e>
                          <m:sub>
                            <m:r>
                              <a:rPr lang="nb-NO" sz="1100" b="0" i="1">
                                <a:solidFill>
                                  <a:schemeClr val="tx1"/>
                                </a:solidFill>
                                <a:effectLst/>
                                <a:latin typeface="Cambria Math" panose="02040503050406030204" pitchFamily="18" charset="0"/>
                                <a:ea typeface="+mn-ea"/>
                                <a:cs typeface="+mn-cs"/>
                              </a:rPr>
                              <m:t>𝑘</m:t>
                            </m:r>
                          </m:sub>
                        </m:sSub>
                        <m:sSub>
                          <m:sSubPr>
                            <m:ctrlPr>
                              <a:rPr lang="nb-NO" sz="1100" b="0" i="1">
                                <a:solidFill>
                                  <a:schemeClr val="tx1"/>
                                </a:solidFill>
                                <a:effectLst/>
                                <a:latin typeface="Cambria Math" panose="02040503050406030204" pitchFamily="18" charset="0"/>
                                <a:ea typeface="+mn-ea"/>
                                <a:cs typeface="+mn-cs"/>
                              </a:rPr>
                            </m:ctrlPr>
                          </m:sSubPr>
                          <m:e>
                            <m:r>
                              <a:rPr lang="nb-NO" sz="1100" b="0" i="1">
                                <a:solidFill>
                                  <a:schemeClr val="tx1"/>
                                </a:solidFill>
                                <a:effectLst/>
                                <a:latin typeface="Cambria Math" panose="02040503050406030204" pitchFamily="18" charset="0"/>
                                <a:ea typeface="+mn-ea"/>
                                <a:cs typeface="+mn-cs"/>
                              </a:rPr>
                              <m:t>𝑐</m:t>
                            </m:r>
                          </m:e>
                          <m:sub>
                            <m:r>
                              <a:rPr lang="nb-NO" sz="1100" b="0" i="1">
                                <a:solidFill>
                                  <a:schemeClr val="tx1"/>
                                </a:solidFill>
                                <a:effectLst/>
                                <a:latin typeface="Cambria Math" panose="02040503050406030204" pitchFamily="18" charset="0"/>
                                <a:ea typeface="+mn-ea"/>
                                <a:cs typeface="+mn-cs"/>
                              </a:rPr>
                              <m:t>𝑘</m:t>
                            </m:r>
                          </m:sub>
                        </m:sSub>
                      </m:e>
                    </m:nary>
                  </m:oMath>
                </m:oMathPara>
              </a14:m>
              <a:endParaRPr lang="nb-NO">
                <a:solidFill>
                  <a:schemeClr val="tx1"/>
                </a:solidFill>
                <a:effectLst/>
              </a:endParaRPr>
            </a:p>
            <a:p>
              <a:r>
                <a:rPr lang="nb-NO" sz="1100" b="0">
                  <a:solidFill>
                    <a:schemeClr val="tx1"/>
                  </a:solidFill>
                  <a:effectLst/>
                  <a:latin typeface="+mn-lt"/>
                  <a:ea typeface="+mn-ea"/>
                  <a:cs typeface="+mn-cs"/>
                </a:rPr>
                <a:t>We</a:t>
              </a:r>
              <a:r>
                <a:rPr lang="nb-NO" sz="1100" b="0" baseline="0">
                  <a:solidFill>
                    <a:schemeClr val="tx1"/>
                  </a:solidFill>
                  <a:effectLst/>
                  <a:latin typeface="+mn-lt"/>
                  <a:ea typeface="+mn-ea"/>
                  <a:cs typeface="+mn-cs"/>
                </a:rPr>
                <a:t> calculate this using the `SUMPRODUCT` function.</a:t>
              </a:r>
              <a:endParaRPr lang="nb-NO">
                <a:solidFill>
                  <a:schemeClr val="tx1"/>
                </a:solidFill>
                <a:effectLst/>
              </a:endParaRPr>
            </a:p>
          </xdr:txBody>
        </xdr:sp>
      </mc:Choice>
      <mc:Fallback xmlns="">
        <xdr:sp macro="" textlink="">
          <xdr:nvSpPr>
            <xdr:cNvPr id="2" name="TextBox 1">
              <a:extLst>
                <a:ext uri="{FF2B5EF4-FFF2-40B4-BE49-F238E27FC236}">
                  <a16:creationId xmlns:a16="http://schemas.microsoft.com/office/drawing/2014/main" id="{96B9AD64-D87C-4BBE-8C4D-13F8E832CBC1}"/>
                </a:ext>
              </a:extLst>
            </xdr:cNvPr>
            <xdr:cNvSpPr txBox="1"/>
          </xdr:nvSpPr>
          <xdr:spPr>
            <a:xfrm>
              <a:off x="657226" y="5638799"/>
              <a:ext cx="8820150" cy="20859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aseline="0">
                  <a:solidFill>
                    <a:schemeClr val="tx1"/>
                  </a:solidFill>
                  <a:effectLst/>
                  <a:latin typeface="+mn-lt"/>
                  <a:ea typeface="+mn-ea"/>
                  <a:cs typeface="+mn-cs"/>
                </a:rPr>
                <a:t>We use the occation to introduce the </a:t>
              </a:r>
              <a:r>
                <a:rPr lang="en-GB" sz="1100">
                  <a:solidFill>
                    <a:schemeClr val="tx1"/>
                  </a:solidFill>
                  <a:effectLst/>
                  <a:latin typeface="+mn-lt"/>
                  <a:ea typeface="+mn-ea"/>
                  <a:cs typeface="+mn-cs"/>
                </a:rPr>
                <a:t>SUMPRODUCT</a:t>
              </a:r>
              <a:r>
                <a:rPr lang="en-GB" sz="1100" baseline="0">
                  <a:solidFill>
                    <a:schemeClr val="tx1"/>
                  </a:solidFill>
                  <a:effectLst/>
                  <a:latin typeface="+mn-lt"/>
                  <a:ea typeface="+mn-ea"/>
                  <a:cs typeface="+mn-cs"/>
                </a:rPr>
                <a:t> </a:t>
              </a:r>
              <a:r>
                <a:rPr lang="en-GB" sz="1100">
                  <a:solidFill>
                    <a:schemeClr val="tx1"/>
                  </a:solidFill>
                  <a:effectLst/>
                  <a:latin typeface="+mn-lt"/>
                  <a:ea typeface="+mn-ea"/>
                  <a:cs typeface="+mn-cs"/>
                </a:rPr>
                <a:t>too,</a:t>
              </a:r>
              <a:r>
                <a:rPr lang="en-GB" sz="1100" baseline="0">
                  <a:solidFill>
                    <a:schemeClr val="tx1"/>
                  </a:solidFill>
                  <a:effectLst/>
                  <a:latin typeface="+mn-lt"/>
                  <a:ea typeface="+mn-ea"/>
                  <a:cs typeface="+mn-cs"/>
                </a:rPr>
                <a:t> which takes the sum of the element-wise product of two ranges.</a:t>
              </a:r>
            </a:p>
            <a:p>
              <a:endParaRPr lang="nb-NO">
                <a:solidFill>
                  <a:schemeClr val="tx1"/>
                </a:solidFill>
                <a:effectLst/>
              </a:endParaRPr>
            </a:p>
            <a:p>
              <a:r>
                <a:rPr lang="en-GB" sz="1100" baseline="0">
                  <a:solidFill>
                    <a:schemeClr val="tx1"/>
                  </a:solidFill>
                  <a:effectLst/>
                  <a:latin typeface="+mn-lt"/>
                  <a:ea typeface="+mn-ea"/>
                  <a:cs typeface="+mn-cs"/>
                </a:rPr>
                <a:t>Recall the sales from "3. Nested IF and IFS", where we wantet to calculate the total revenue. </a:t>
              </a:r>
              <a:endParaRPr lang="nb-NO">
                <a:solidFill>
                  <a:schemeClr val="tx1"/>
                </a:solidFill>
                <a:effectLst/>
              </a:endParaRPr>
            </a:p>
            <a:p>
              <a:r>
                <a:rPr lang="en-GB" sz="1100" baseline="0">
                  <a:solidFill>
                    <a:schemeClr val="tx1"/>
                  </a:solidFill>
                  <a:effectLst/>
                  <a:latin typeface="+mn-lt"/>
                  <a:ea typeface="+mn-ea"/>
                  <a:cs typeface="+mn-cs"/>
                </a:rPr>
                <a:t>In order to do this, we could instead used the 'SUMPRODUCT' function. </a:t>
              </a:r>
              <a:endParaRPr lang="nb-NO">
                <a:solidFill>
                  <a:schemeClr val="tx1"/>
                </a:solidFill>
                <a:effectLst/>
              </a:endParaRPr>
            </a:p>
            <a:p>
              <a:endParaRPr lang="nb-NO" sz="1100" b="1" i="1">
                <a:solidFill>
                  <a:schemeClr val="tx1"/>
                </a:solidFill>
                <a:effectLst/>
                <a:latin typeface="+mn-lt"/>
                <a:ea typeface="+mn-ea"/>
                <a:cs typeface="+mn-cs"/>
              </a:endParaRPr>
            </a:p>
            <a:p>
              <a:r>
                <a:rPr lang="nb-NO" sz="1100" b="1" i="1">
                  <a:solidFill>
                    <a:schemeClr val="tx1"/>
                  </a:solidFill>
                  <a:effectLst/>
                  <a:latin typeface="+mn-lt"/>
                  <a:ea typeface="+mn-ea"/>
                  <a:cs typeface="+mn-cs"/>
                </a:rPr>
                <a:t>What is the</a:t>
              </a:r>
              <a:r>
                <a:rPr lang="nb-NO" sz="1100" b="1" i="1" baseline="0">
                  <a:solidFill>
                    <a:schemeClr val="tx1"/>
                  </a:solidFill>
                  <a:effectLst/>
                  <a:latin typeface="+mn-lt"/>
                  <a:ea typeface="+mn-ea"/>
                  <a:cs typeface="+mn-cs"/>
                </a:rPr>
                <a:t> total revenue?</a:t>
              </a:r>
              <a:endParaRPr lang="nb-NO">
                <a:solidFill>
                  <a:schemeClr val="tx1"/>
                </a:solidFill>
                <a:effectLst/>
              </a:endParaRPr>
            </a:p>
            <a:p>
              <a:r>
                <a:rPr lang="nb-NO" sz="1100" b="0" baseline="0">
                  <a:solidFill>
                    <a:schemeClr val="tx1"/>
                  </a:solidFill>
                  <a:effectLst/>
                  <a:latin typeface="+mn-lt"/>
                  <a:ea typeface="+mn-ea"/>
                  <a:cs typeface="+mn-cs"/>
                </a:rPr>
                <a:t>If </a:t>
              </a:r>
              <a:r>
                <a:rPr lang="nb-NO" sz="1100" b="0" i="0" baseline="0">
                  <a:solidFill>
                    <a:schemeClr val="tx1"/>
                  </a:solidFill>
                  <a:effectLst/>
                  <a:latin typeface="Cambria Math" panose="02040503050406030204" pitchFamily="18" charset="0"/>
                  <a:ea typeface="+mn-ea"/>
                  <a:cs typeface="+mn-cs"/>
                </a:rPr>
                <a:t>𝑛_𝑘</a:t>
              </a:r>
              <a:r>
                <a:rPr lang="nb-NO" sz="1100" b="0" baseline="0">
                  <a:solidFill>
                    <a:schemeClr val="tx1"/>
                  </a:solidFill>
                  <a:effectLst/>
                  <a:latin typeface="+mn-lt"/>
                  <a:ea typeface="+mn-ea"/>
                  <a:cs typeface="+mn-cs"/>
                </a:rPr>
                <a:t> is the amount sold of the </a:t>
              </a:r>
              <a:r>
                <a:rPr lang="nb-NO" sz="1100" b="0" i="0" baseline="0">
                  <a:solidFill>
                    <a:schemeClr val="tx1"/>
                  </a:solidFill>
                  <a:effectLst/>
                  <a:latin typeface="Cambria Math" panose="02040503050406030204" pitchFamily="18" charset="0"/>
                  <a:ea typeface="+mn-ea"/>
                  <a:cs typeface="+mn-cs"/>
                </a:rPr>
                <a:t>𝑘</a:t>
              </a:r>
              <a:r>
                <a:rPr lang="nb-NO" sz="1100" b="0" baseline="0">
                  <a:solidFill>
                    <a:schemeClr val="tx1"/>
                  </a:solidFill>
                  <a:effectLst/>
                  <a:latin typeface="+mn-lt"/>
                  <a:ea typeface="+mn-ea"/>
                  <a:cs typeface="+mn-cs"/>
                </a:rPr>
                <a:t>th product and </a:t>
              </a:r>
              <a:r>
                <a:rPr lang="nb-NO" sz="1100" b="0" i="0" baseline="0">
                  <a:solidFill>
                    <a:schemeClr val="tx1"/>
                  </a:solidFill>
                  <a:effectLst/>
                  <a:latin typeface="Cambria Math" panose="02040503050406030204" pitchFamily="18" charset="0"/>
                  <a:ea typeface="+mn-ea"/>
                  <a:cs typeface="+mn-cs"/>
                </a:rPr>
                <a:t>𝑐_𝑘</a:t>
              </a:r>
              <a:r>
                <a:rPr lang="nb-NO" sz="1100" b="0" baseline="0">
                  <a:solidFill>
                    <a:schemeClr val="tx1"/>
                  </a:solidFill>
                  <a:effectLst/>
                  <a:latin typeface="+mn-lt"/>
                  <a:ea typeface="+mn-ea"/>
                  <a:cs typeface="+mn-cs"/>
                </a:rPr>
                <a:t> the pricce of the </a:t>
              </a:r>
              <a:r>
                <a:rPr lang="nb-NO" sz="1100" b="0" i="0" baseline="0">
                  <a:solidFill>
                    <a:schemeClr val="tx1"/>
                  </a:solidFill>
                  <a:effectLst/>
                  <a:latin typeface="Cambria Math" panose="02040503050406030204" pitchFamily="18" charset="0"/>
                  <a:ea typeface="+mn-ea"/>
                  <a:cs typeface="+mn-cs"/>
                </a:rPr>
                <a:t>𝑘</a:t>
              </a:r>
              <a:r>
                <a:rPr lang="nb-NO" sz="1100" b="0" baseline="0">
                  <a:solidFill>
                    <a:schemeClr val="tx1"/>
                  </a:solidFill>
                  <a:effectLst/>
                  <a:latin typeface="+mn-lt"/>
                  <a:ea typeface="+mn-ea"/>
                  <a:cs typeface="+mn-cs"/>
                </a:rPr>
                <a:t>th product, the revenue is</a:t>
              </a:r>
              <a:endParaRPr lang="nb-NO">
                <a:solidFill>
                  <a:schemeClr val="tx1"/>
                </a:solidFill>
                <a:effectLst/>
              </a:endParaRPr>
            </a:p>
            <a:p>
              <a:pPr/>
              <a:r>
                <a:rPr lang="nb-NO" sz="1100" b="0" i="0">
                  <a:solidFill>
                    <a:schemeClr val="tx1"/>
                  </a:solidFill>
                  <a:effectLst/>
                  <a:latin typeface="Cambria Math" panose="02040503050406030204" pitchFamily="18" charset="0"/>
                  <a:ea typeface="+mn-ea"/>
                  <a:cs typeface="+mn-cs"/>
                </a:rPr>
                <a:t>∑_(𝑘=0)^𝑛▒〖𝑛_𝑘 𝑐_𝑘 〗</a:t>
              </a:r>
              <a:endParaRPr lang="nb-NO">
                <a:solidFill>
                  <a:schemeClr val="tx1"/>
                </a:solidFill>
                <a:effectLst/>
              </a:endParaRPr>
            </a:p>
            <a:p>
              <a:r>
                <a:rPr lang="nb-NO" sz="1100" b="0">
                  <a:solidFill>
                    <a:schemeClr val="tx1"/>
                  </a:solidFill>
                  <a:effectLst/>
                  <a:latin typeface="+mn-lt"/>
                  <a:ea typeface="+mn-ea"/>
                  <a:cs typeface="+mn-cs"/>
                </a:rPr>
                <a:t>We</a:t>
              </a:r>
              <a:r>
                <a:rPr lang="nb-NO" sz="1100" b="0" baseline="0">
                  <a:solidFill>
                    <a:schemeClr val="tx1"/>
                  </a:solidFill>
                  <a:effectLst/>
                  <a:latin typeface="+mn-lt"/>
                  <a:ea typeface="+mn-ea"/>
                  <a:cs typeface="+mn-cs"/>
                </a:rPr>
                <a:t> calculate this using the `SUMPRODUCT` function.</a:t>
              </a:r>
              <a:endParaRPr lang="nb-NO">
                <a:solidFill>
                  <a:schemeClr val="tx1"/>
                </a:solidFill>
                <a:effectLst/>
              </a:endParaRP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184</xdr:row>
      <xdr:rowOff>134336</xdr:rowOff>
    </xdr:from>
    <xdr:to>
      <xdr:col>7</xdr:col>
      <xdr:colOff>571500</xdr:colOff>
      <xdr:row>186</xdr:row>
      <xdr:rowOff>124811</xdr:rowOff>
    </xdr:to>
    <xdr:sp macro="" textlink="">
      <xdr:nvSpPr>
        <xdr:cNvPr id="5" name="TextBox 4">
          <a:extLst>
            <a:ext uri="{FF2B5EF4-FFF2-40B4-BE49-F238E27FC236}">
              <a16:creationId xmlns:a16="http://schemas.microsoft.com/office/drawing/2014/main" id="{739BBCE3-43ED-47FF-964B-FBBEBB7F3E1E}"/>
            </a:ext>
          </a:extLst>
        </xdr:cNvPr>
        <xdr:cNvSpPr txBox="1"/>
      </xdr:nvSpPr>
      <xdr:spPr>
        <a:xfrm>
          <a:off x="610914" y="36881129"/>
          <a:ext cx="6963103" cy="371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a:solidFill>
                <a:schemeClr val="tx1"/>
              </a:solidFill>
              <a:effectLst/>
              <a:latin typeface="+mn-lt"/>
              <a:ea typeface="+mn-ea"/>
              <a:cs typeface="+mn-cs"/>
            </a:rPr>
            <a:t>What are the lengths</a:t>
          </a:r>
          <a:r>
            <a:rPr lang="nb-NO" sz="1100" baseline="0">
              <a:solidFill>
                <a:schemeClr val="tx1"/>
              </a:solidFill>
              <a:effectLst/>
              <a:latin typeface="+mn-lt"/>
              <a:ea typeface="+mn-ea"/>
              <a:cs typeface="+mn-cs"/>
            </a:rPr>
            <a:t> of the  film names?</a:t>
          </a: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26276</xdr:colOff>
      <xdr:row>196</xdr:row>
      <xdr:rowOff>108059</xdr:rowOff>
    </xdr:from>
    <xdr:to>
      <xdr:col>7</xdr:col>
      <xdr:colOff>564931</xdr:colOff>
      <xdr:row>198</xdr:row>
      <xdr:rowOff>98534</xdr:rowOff>
    </xdr:to>
    <xdr:sp macro="" textlink="">
      <xdr:nvSpPr>
        <xdr:cNvPr id="6" name="TextBox 5">
          <a:extLst>
            <a:ext uri="{FF2B5EF4-FFF2-40B4-BE49-F238E27FC236}">
              <a16:creationId xmlns:a16="http://schemas.microsoft.com/office/drawing/2014/main" id="{E70DF7BF-5814-4E5F-9DD3-3425B75FFCEB}"/>
            </a:ext>
          </a:extLst>
        </xdr:cNvPr>
        <xdr:cNvSpPr txBox="1"/>
      </xdr:nvSpPr>
      <xdr:spPr>
        <a:xfrm>
          <a:off x="637190" y="39147421"/>
          <a:ext cx="6930258" cy="371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a:solidFill>
                <a:schemeClr val="tx1"/>
              </a:solidFill>
              <a:effectLst/>
              <a:latin typeface="+mn-lt"/>
              <a:ea typeface="+mn-ea"/>
              <a:cs typeface="+mn-cs"/>
            </a:rPr>
            <a:t>Does the 'LEN' count whitespaces?</a:t>
          </a:r>
        </a:p>
        <a:p>
          <a:endParaRPr lang="nb-NO" sz="1100" baseline="0">
            <a:solidFill>
              <a:schemeClr val="tx1"/>
            </a:solidFill>
            <a:effectLst/>
            <a:latin typeface="+mn-lt"/>
            <a:ea typeface="+mn-ea"/>
            <a:cs typeface="+mn-cs"/>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26276</xdr:colOff>
      <xdr:row>207</xdr:row>
      <xdr:rowOff>88353</xdr:rowOff>
    </xdr:from>
    <xdr:to>
      <xdr:col>7</xdr:col>
      <xdr:colOff>578069</xdr:colOff>
      <xdr:row>209</xdr:row>
      <xdr:rowOff>78828</xdr:rowOff>
    </xdr:to>
    <xdr:sp macro="" textlink="">
      <xdr:nvSpPr>
        <xdr:cNvPr id="9" name="TextBox 8">
          <a:extLst>
            <a:ext uri="{FF2B5EF4-FFF2-40B4-BE49-F238E27FC236}">
              <a16:creationId xmlns:a16="http://schemas.microsoft.com/office/drawing/2014/main" id="{DA58B336-1A5B-48B0-9CC5-1E7027CFAEDB}"/>
            </a:ext>
          </a:extLst>
        </xdr:cNvPr>
        <xdr:cNvSpPr txBox="1"/>
      </xdr:nvSpPr>
      <xdr:spPr>
        <a:xfrm>
          <a:off x="637190" y="41256060"/>
          <a:ext cx="6943396" cy="371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How many words are there in the text?</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39414</xdr:colOff>
      <xdr:row>224</xdr:row>
      <xdr:rowOff>101490</xdr:rowOff>
    </xdr:from>
    <xdr:to>
      <xdr:col>7</xdr:col>
      <xdr:colOff>578069</xdr:colOff>
      <xdr:row>226</xdr:row>
      <xdr:rowOff>118241</xdr:rowOff>
    </xdr:to>
    <xdr:sp macro="" textlink="">
      <xdr:nvSpPr>
        <xdr:cNvPr id="10" name="TextBox 9">
          <a:extLst>
            <a:ext uri="{FF2B5EF4-FFF2-40B4-BE49-F238E27FC236}">
              <a16:creationId xmlns:a16="http://schemas.microsoft.com/office/drawing/2014/main" id="{FCF2E542-7775-4948-A89C-193766D48350}"/>
            </a:ext>
          </a:extLst>
        </xdr:cNvPr>
        <xdr:cNvSpPr txBox="1"/>
      </xdr:nvSpPr>
      <xdr:spPr>
        <a:xfrm>
          <a:off x="650328" y="44507697"/>
          <a:ext cx="6634655" cy="3977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How many words are there in the text?</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0</xdr:colOff>
      <xdr:row>7</xdr:row>
      <xdr:rowOff>19051</xdr:rowOff>
    </xdr:from>
    <xdr:to>
      <xdr:col>7</xdr:col>
      <xdr:colOff>561974</xdr:colOff>
      <xdr:row>10</xdr:row>
      <xdr:rowOff>1</xdr:rowOff>
    </xdr:to>
    <xdr:sp macro="" textlink="">
      <xdr:nvSpPr>
        <xdr:cNvPr id="11" name="TextBox 10">
          <a:extLst>
            <a:ext uri="{FF2B5EF4-FFF2-40B4-BE49-F238E27FC236}">
              <a16:creationId xmlns:a16="http://schemas.microsoft.com/office/drawing/2014/main" id="{41AAAD66-E3D2-4554-A2B4-B8BB6CE88443}"/>
            </a:ext>
          </a:extLst>
        </xdr:cNvPr>
        <xdr:cNvSpPr txBox="1"/>
      </xdr:nvSpPr>
      <xdr:spPr>
        <a:xfrm>
          <a:off x="609600" y="2190751"/>
          <a:ext cx="6648449" cy="5524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The cells to the below contains some text. </a:t>
          </a:r>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Can you concatenate it?</a:t>
          </a:r>
          <a:endParaRPr lang="nb-NO">
            <a:solidFill>
              <a:schemeClr val="tx1"/>
            </a:solidFill>
            <a:effectLst/>
          </a:endParaRPr>
        </a:p>
        <a:p>
          <a:endParaRPr lang="nb-NO">
            <a:solidFill>
              <a:schemeClr val="tx1"/>
            </a:solidFill>
            <a:effectLst/>
          </a:endParaRPr>
        </a:p>
      </xdr:txBody>
    </xdr:sp>
    <xdr:clientData/>
  </xdr:twoCellAnchor>
  <xdr:twoCellAnchor>
    <xdr:from>
      <xdr:col>1</xdr:col>
      <xdr:colOff>19707</xdr:colOff>
      <xdr:row>27</xdr:row>
      <xdr:rowOff>118242</xdr:rowOff>
    </xdr:from>
    <xdr:to>
      <xdr:col>4</xdr:col>
      <xdr:colOff>19707</xdr:colOff>
      <xdr:row>29</xdr:row>
      <xdr:rowOff>118242</xdr:rowOff>
    </xdr:to>
    <xdr:sp macro="" textlink="">
      <xdr:nvSpPr>
        <xdr:cNvPr id="13" name="TextBox 12">
          <a:extLst>
            <a:ext uri="{FF2B5EF4-FFF2-40B4-BE49-F238E27FC236}">
              <a16:creationId xmlns:a16="http://schemas.microsoft.com/office/drawing/2014/main" id="{8CE1081F-73AD-4DC0-9AEA-79820AACB471}"/>
            </a:ext>
          </a:extLst>
        </xdr:cNvPr>
        <xdr:cNvSpPr txBox="1"/>
      </xdr:nvSpPr>
      <xdr:spPr>
        <a:xfrm>
          <a:off x="630621" y="5386552"/>
          <a:ext cx="3737741" cy="38100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You want to concatenate a whole bunch of words.</a:t>
          </a:r>
          <a:endParaRPr lang="nb-NO">
            <a:solidFill>
              <a:schemeClr val="tx1"/>
            </a:solidFill>
            <a:effectLst/>
          </a:endParaRPr>
        </a:p>
        <a:p>
          <a:endParaRPr lang="nb-NO">
            <a:solidFill>
              <a:schemeClr val="tx1"/>
            </a:solidFill>
            <a:effectLst/>
          </a:endParaRPr>
        </a:p>
      </xdr:txBody>
    </xdr:sp>
    <xdr:clientData/>
  </xdr:twoCellAnchor>
  <xdr:twoCellAnchor>
    <xdr:from>
      <xdr:col>1</xdr:col>
      <xdr:colOff>26276</xdr:colOff>
      <xdr:row>46</xdr:row>
      <xdr:rowOff>118242</xdr:rowOff>
    </xdr:from>
    <xdr:to>
      <xdr:col>5</xdr:col>
      <xdr:colOff>26276</xdr:colOff>
      <xdr:row>48</xdr:row>
      <xdr:rowOff>137292</xdr:rowOff>
    </xdr:to>
    <xdr:sp macro="" textlink="">
      <xdr:nvSpPr>
        <xdr:cNvPr id="14" name="TextBox 13">
          <a:extLst>
            <a:ext uri="{FF2B5EF4-FFF2-40B4-BE49-F238E27FC236}">
              <a16:creationId xmlns:a16="http://schemas.microsoft.com/office/drawing/2014/main" id="{5F3098D3-7CA4-436F-A3DC-D901C831B97E}"/>
            </a:ext>
          </a:extLst>
        </xdr:cNvPr>
        <xdr:cNvSpPr txBox="1"/>
      </xdr:nvSpPr>
      <xdr:spPr>
        <a:xfrm>
          <a:off x="637190" y="9038897"/>
          <a:ext cx="4493172" cy="40661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The function concat is similar, but does not impose a delimiter.</a:t>
          </a:r>
          <a:endParaRPr lang="nb-NO">
            <a:solidFill>
              <a:schemeClr val="tx1"/>
            </a:solidFill>
            <a:effectLst/>
          </a:endParaRPr>
        </a:p>
        <a:p>
          <a:endParaRPr lang="nb-NO">
            <a:solidFill>
              <a:schemeClr val="tx1"/>
            </a:solidFill>
            <a:effectLst/>
          </a:endParaRPr>
        </a:p>
      </xdr:txBody>
    </xdr:sp>
    <xdr:clientData/>
  </xdr:twoCellAnchor>
  <xdr:twoCellAnchor>
    <xdr:from>
      <xdr:col>1</xdr:col>
      <xdr:colOff>45982</xdr:colOff>
      <xdr:row>66</xdr:row>
      <xdr:rowOff>45983</xdr:rowOff>
    </xdr:from>
    <xdr:to>
      <xdr:col>8</xdr:col>
      <xdr:colOff>6569</xdr:colOff>
      <xdr:row>67</xdr:row>
      <xdr:rowOff>157656</xdr:rowOff>
    </xdr:to>
    <xdr:sp macro="" textlink="">
      <xdr:nvSpPr>
        <xdr:cNvPr id="15" name="TextBox 14">
          <a:extLst>
            <a:ext uri="{FF2B5EF4-FFF2-40B4-BE49-F238E27FC236}">
              <a16:creationId xmlns:a16="http://schemas.microsoft.com/office/drawing/2014/main" id="{80B0BF73-336A-46FA-AAF2-7722D0E80811}"/>
            </a:ext>
          </a:extLst>
        </xdr:cNvPr>
        <xdr:cNvSpPr txBox="1"/>
      </xdr:nvSpPr>
      <xdr:spPr>
        <a:xfrm>
          <a:off x="656896" y="12829190"/>
          <a:ext cx="6667501" cy="30217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Some</a:t>
          </a:r>
          <a:r>
            <a:rPr lang="en-GB" sz="1100" b="0" baseline="0">
              <a:solidFill>
                <a:schemeClr val="tx1"/>
              </a:solidFill>
              <a:effectLst/>
              <a:latin typeface="+mn-lt"/>
              <a:ea typeface="+mn-ea"/>
              <a:cs typeface="+mn-cs"/>
            </a:rPr>
            <a:t> quotes are best in all caps. </a:t>
          </a:r>
          <a:r>
            <a:rPr lang="en-GB" sz="1100" b="0">
              <a:solidFill>
                <a:schemeClr val="tx1"/>
              </a:solidFill>
              <a:effectLst/>
              <a:latin typeface="+mn-lt"/>
              <a:ea typeface="+mn-ea"/>
              <a:cs typeface="+mn-cs"/>
            </a:rPr>
            <a:t>Convert the following quote to</a:t>
          </a:r>
          <a:r>
            <a:rPr lang="en-GB" sz="1100" b="0" baseline="0">
              <a:solidFill>
                <a:schemeClr val="tx1"/>
              </a:solidFill>
              <a:effectLst/>
              <a:latin typeface="+mn-lt"/>
              <a:ea typeface="+mn-ea"/>
              <a:cs typeface="+mn-cs"/>
            </a:rPr>
            <a:t> all caps</a:t>
          </a:r>
          <a:r>
            <a:rPr lang="en-GB" sz="1100" b="0">
              <a:solidFill>
                <a:schemeClr val="tx1"/>
              </a:solidFill>
              <a:effectLst/>
              <a:latin typeface="+mn-lt"/>
              <a:ea typeface="+mn-ea"/>
              <a:cs typeface="+mn-cs"/>
            </a:rPr>
            <a:t>.</a:t>
          </a:r>
          <a:endParaRPr lang="nb-NO">
            <a:solidFill>
              <a:schemeClr val="tx1"/>
            </a:solidFill>
            <a:effectLst/>
          </a:endParaRPr>
        </a:p>
        <a:p>
          <a:endParaRPr lang="nb-NO">
            <a:solidFill>
              <a:schemeClr val="tx1"/>
            </a:solidFill>
            <a:effectLst/>
          </a:endParaRPr>
        </a:p>
      </xdr:txBody>
    </xdr:sp>
    <xdr:clientData/>
  </xdr:twoCellAnchor>
  <xdr:twoCellAnchor>
    <xdr:from>
      <xdr:col>1</xdr:col>
      <xdr:colOff>52551</xdr:colOff>
      <xdr:row>74</xdr:row>
      <xdr:rowOff>105103</xdr:rowOff>
    </xdr:from>
    <xdr:to>
      <xdr:col>7</xdr:col>
      <xdr:colOff>591206</xdr:colOff>
      <xdr:row>77</xdr:row>
      <xdr:rowOff>124153</xdr:rowOff>
    </xdr:to>
    <xdr:sp macro="" textlink="">
      <xdr:nvSpPr>
        <xdr:cNvPr id="16" name="TextBox 15">
          <a:extLst>
            <a:ext uri="{FF2B5EF4-FFF2-40B4-BE49-F238E27FC236}">
              <a16:creationId xmlns:a16="http://schemas.microsoft.com/office/drawing/2014/main" id="{ADF8E887-F7FD-45A1-8E96-9B7EA36B20EA}"/>
            </a:ext>
          </a:extLst>
        </xdr:cNvPr>
        <xdr:cNvSpPr txBox="1"/>
      </xdr:nvSpPr>
      <xdr:spPr>
        <a:xfrm>
          <a:off x="663465" y="14418879"/>
          <a:ext cx="6634655" cy="5905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baseline="0">
              <a:solidFill>
                <a:schemeClr val="tx1"/>
              </a:solidFill>
              <a:effectLst/>
            </a:rPr>
            <a:t>Convert the following quote to all lower cases.</a:t>
          </a:r>
          <a:endParaRPr lang="nb-NO">
            <a:solidFill>
              <a:schemeClr val="tx1"/>
            </a:solidFill>
            <a:effectLst/>
          </a:endParaRPr>
        </a:p>
      </xdr:txBody>
    </xdr:sp>
    <xdr:clientData/>
  </xdr:twoCellAnchor>
  <xdr:twoCellAnchor>
    <xdr:from>
      <xdr:col>1</xdr:col>
      <xdr:colOff>26276</xdr:colOff>
      <xdr:row>83</xdr:row>
      <xdr:rowOff>59120</xdr:rowOff>
    </xdr:from>
    <xdr:to>
      <xdr:col>7</xdr:col>
      <xdr:colOff>597776</xdr:colOff>
      <xdr:row>86</xdr:row>
      <xdr:rowOff>66673</xdr:rowOff>
    </xdr:to>
    <xdr:sp macro="" textlink="">
      <xdr:nvSpPr>
        <xdr:cNvPr id="17" name="TextBox 16">
          <a:extLst>
            <a:ext uri="{FF2B5EF4-FFF2-40B4-BE49-F238E27FC236}">
              <a16:creationId xmlns:a16="http://schemas.microsoft.com/office/drawing/2014/main" id="{EA8B7359-F9D0-479A-B2C9-99F73DD77B92}"/>
            </a:ext>
          </a:extLst>
        </xdr:cNvPr>
        <xdr:cNvSpPr txBox="1"/>
      </xdr:nvSpPr>
      <xdr:spPr>
        <a:xfrm>
          <a:off x="637190" y="16093965"/>
          <a:ext cx="6667500" cy="57905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Sometimes you want to capitalize only the first letter of each word. </a:t>
          </a:r>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This typically happens with names.</a:t>
          </a:r>
          <a:endParaRPr lang="nb-NO">
            <a:solidFill>
              <a:schemeClr val="tx1"/>
            </a:solidFill>
            <a:effectLst/>
          </a:endParaRPr>
        </a:p>
        <a:p>
          <a:endParaRPr lang="nb-NO">
            <a:solidFill>
              <a:schemeClr val="tx1"/>
            </a:solidFill>
            <a:effectLst/>
          </a:endParaRPr>
        </a:p>
      </xdr:txBody>
    </xdr:sp>
    <xdr:clientData/>
  </xdr:twoCellAnchor>
  <xdr:twoCellAnchor>
    <xdr:from>
      <xdr:col>1</xdr:col>
      <xdr:colOff>39413</xdr:colOff>
      <xdr:row>111</xdr:row>
      <xdr:rowOff>85396</xdr:rowOff>
    </xdr:from>
    <xdr:to>
      <xdr:col>7</xdr:col>
      <xdr:colOff>551792</xdr:colOff>
      <xdr:row>112</xdr:row>
      <xdr:rowOff>183931</xdr:rowOff>
    </xdr:to>
    <xdr:sp macro="" textlink="">
      <xdr:nvSpPr>
        <xdr:cNvPr id="18" name="TextBox 17">
          <a:extLst>
            <a:ext uri="{FF2B5EF4-FFF2-40B4-BE49-F238E27FC236}">
              <a16:creationId xmlns:a16="http://schemas.microsoft.com/office/drawing/2014/main" id="{8639372B-FF7A-46BA-ADAD-583E61098175}"/>
            </a:ext>
          </a:extLst>
        </xdr:cNvPr>
        <xdr:cNvSpPr txBox="1"/>
      </xdr:nvSpPr>
      <xdr:spPr>
        <a:xfrm>
          <a:off x="650327" y="21487086"/>
          <a:ext cx="6608379" cy="28903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When users enter text, they may enter way to many whitespaces. Trim removes them.</a:t>
          </a:r>
          <a:endParaRPr lang="nb-NO">
            <a:solidFill>
              <a:schemeClr val="tx1"/>
            </a:solidFill>
            <a:effectLst/>
          </a:endParaRPr>
        </a:p>
        <a:p>
          <a:endParaRPr lang="nb-NO">
            <a:solidFill>
              <a:schemeClr val="tx1"/>
            </a:solidFill>
            <a:effectLst/>
          </a:endParaRPr>
        </a:p>
      </xdr:txBody>
    </xdr:sp>
    <xdr:clientData/>
  </xdr:twoCellAnchor>
  <xdr:twoCellAnchor>
    <xdr:from>
      <xdr:col>1</xdr:col>
      <xdr:colOff>0</xdr:colOff>
      <xdr:row>122</xdr:row>
      <xdr:rowOff>1</xdr:rowOff>
    </xdr:from>
    <xdr:to>
      <xdr:col>3</xdr:col>
      <xdr:colOff>0</xdr:colOff>
      <xdr:row>124</xdr:row>
      <xdr:rowOff>0</xdr:rowOff>
    </xdr:to>
    <xdr:sp macro="" textlink="">
      <xdr:nvSpPr>
        <xdr:cNvPr id="19" name="TextBox 18">
          <a:extLst>
            <a:ext uri="{FF2B5EF4-FFF2-40B4-BE49-F238E27FC236}">
              <a16:creationId xmlns:a16="http://schemas.microsoft.com/office/drawing/2014/main" id="{7977F3A3-E70D-4FF3-9F86-F92ED43D91EC}"/>
            </a:ext>
          </a:extLst>
        </xdr:cNvPr>
        <xdr:cNvSpPr txBox="1"/>
      </xdr:nvSpPr>
      <xdr:spPr>
        <a:xfrm>
          <a:off x="0" y="22012276"/>
          <a:ext cx="2743200"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What movie does this guy like the best?</a:t>
          </a:r>
          <a:endParaRPr lang="nb-NO">
            <a:solidFill>
              <a:schemeClr val="tx1"/>
            </a:solidFill>
            <a:effectLst/>
          </a:endParaRPr>
        </a:p>
      </xdr:txBody>
    </xdr:sp>
    <xdr:clientData/>
  </xdr:twoCellAnchor>
  <xdr:twoCellAnchor>
    <xdr:from>
      <xdr:col>1</xdr:col>
      <xdr:colOff>0</xdr:colOff>
      <xdr:row>129</xdr:row>
      <xdr:rowOff>1</xdr:rowOff>
    </xdr:from>
    <xdr:to>
      <xdr:col>3</xdr:col>
      <xdr:colOff>0</xdr:colOff>
      <xdr:row>131</xdr:row>
      <xdr:rowOff>0</xdr:rowOff>
    </xdr:to>
    <xdr:sp macro="" textlink="">
      <xdr:nvSpPr>
        <xdr:cNvPr id="20" name="TextBox 19">
          <a:extLst>
            <a:ext uri="{FF2B5EF4-FFF2-40B4-BE49-F238E27FC236}">
              <a16:creationId xmlns:a16="http://schemas.microsoft.com/office/drawing/2014/main" id="{49FFE8AF-7BA8-4CCD-8FE4-E36D1F619868}"/>
            </a:ext>
          </a:extLst>
        </xdr:cNvPr>
        <xdr:cNvSpPr txBox="1"/>
      </xdr:nvSpPr>
      <xdr:spPr>
        <a:xfrm>
          <a:off x="0" y="22012276"/>
          <a:ext cx="2743200"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a:solidFill>
                <a:schemeClr val="tx1"/>
              </a:solidFill>
              <a:effectLst/>
            </a:rPr>
            <a:t> Now which is the best?</a:t>
          </a:r>
        </a:p>
      </xdr:txBody>
    </xdr:sp>
    <xdr:clientData/>
  </xdr:twoCellAnchor>
  <xdr:twoCellAnchor>
    <xdr:from>
      <xdr:col>1</xdr:col>
      <xdr:colOff>0</xdr:colOff>
      <xdr:row>137</xdr:row>
      <xdr:rowOff>1</xdr:rowOff>
    </xdr:from>
    <xdr:to>
      <xdr:col>3</xdr:col>
      <xdr:colOff>0</xdr:colOff>
      <xdr:row>139</xdr:row>
      <xdr:rowOff>0</xdr:rowOff>
    </xdr:to>
    <xdr:sp macro="" textlink="">
      <xdr:nvSpPr>
        <xdr:cNvPr id="21" name="TextBox 20">
          <a:extLst>
            <a:ext uri="{FF2B5EF4-FFF2-40B4-BE49-F238E27FC236}">
              <a16:creationId xmlns:a16="http://schemas.microsoft.com/office/drawing/2014/main" id="{3663685C-2B1A-4AF2-838C-1230F6775B45}"/>
            </a:ext>
          </a:extLst>
        </xdr:cNvPr>
        <xdr:cNvSpPr txBox="1"/>
      </xdr:nvSpPr>
      <xdr:spPr>
        <a:xfrm>
          <a:off x="0" y="22012276"/>
          <a:ext cx="2743200"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a:solidFill>
                <a:schemeClr val="tx1"/>
              </a:solidFill>
              <a:effectLst/>
            </a:rPr>
            <a:t>Can you select more than "apples" here?</a:t>
          </a:r>
        </a:p>
      </xdr:txBody>
    </xdr:sp>
    <xdr:clientData/>
  </xdr:twoCellAnchor>
  <xdr:twoCellAnchor>
    <xdr:from>
      <xdr:col>1</xdr:col>
      <xdr:colOff>0</xdr:colOff>
      <xdr:row>145</xdr:row>
      <xdr:rowOff>1</xdr:rowOff>
    </xdr:from>
    <xdr:to>
      <xdr:col>7</xdr:col>
      <xdr:colOff>578069</xdr:colOff>
      <xdr:row>146</xdr:row>
      <xdr:rowOff>190500</xdr:rowOff>
    </xdr:to>
    <xdr:sp macro="" textlink="">
      <xdr:nvSpPr>
        <xdr:cNvPr id="22" name="TextBox 21">
          <a:extLst>
            <a:ext uri="{FF2B5EF4-FFF2-40B4-BE49-F238E27FC236}">
              <a16:creationId xmlns:a16="http://schemas.microsoft.com/office/drawing/2014/main" id="{5E1E3205-9D50-48FA-B705-ECB06E50F976}"/>
            </a:ext>
          </a:extLst>
        </xdr:cNvPr>
        <xdr:cNvSpPr txBox="1"/>
      </xdr:nvSpPr>
      <xdr:spPr>
        <a:xfrm>
          <a:off x="610914" y="28883742"/>
          <a:ext cx="6969672"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a:solidFill>
                <a:schemeClr val="tx1"/>
              </a:solidFill>
              <a:effectLst/>
            </a:rPr>
            <a:t>Can you select the 2nd fruit? Combine!</a:t>
          </a:r>
        </a:p>
      </xdr:txBody>
    </xdr:sp>
    <xdr:clientData/>
  </xdr:twoCellAnchor>
  <xdr:twoCellAnchor>
    <xdr:from>
      <xdr:col>1</xdr:col>
      <xdr:colOff>0</xdr:colOff>
      <xdr:row>99</xdr:row>
      <xdr:rowOff>0</xdr:rowOff>
    </xdr:from>
    <xdr:to>
      <xdr:col>3</xdr:col>
      <xdr:colOff>19050</xdr:colOff>
      <xdr:row>101</xdr:row>
      <xdr:rowOff>28575</xdr:rowOff>
    </xdr:to>
    <xdr:sp macro="" textlink="">
      <xdr:nvSpPr>
        <xdr:cNvPr id="23" name="TextBox 22">
          <a:extLst>
            <a:ext uri="{FF2B5EF4-FFF2-40B4-BE49-F238E27FC236}">
              <a16:creationId xmlns:a16="http://schemas.microsoft.com/office/drawing/2014/main" id="{97C5C81C-2A2B-475B-808A-614BE9E141D3}"/>
            </a:ext>
          </a:extLst>
        </xdr:cNvPr>
        <xdr:cNvSpPr txBox="1"/>
      </xdr:nvSpPr>
      <xdr:spPr>
        <a:xfrm>
          <a:off x="0" y="19154775"/>
          <a:ext cx="2762250" cy="4095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You can combine TEXTJOIN with e.g. proper!</a:t>
          </a:r>
          <a:endParaRPr lang="nb-NO">
            <a:solidFill>
              <a:schemeClr val="tx1"/>
            </a:solidFill>
            <a:effectLst/>
          </a:endParaRPr>
        </a:p>
        <a:p>
          <a:endParaRPr lang="nb-NO">
            <a:solidFill>
              <a:schemeClr val="tx1"/>
            </a:solidFill>
            <a:effectLst/>
          </a:endParaRPr>
        </a:p>
      </xdr:txBody>
    </xdr:sp>
    <xdr:clientData/>
  </xdr:twoCellAnchor>
  <xdr:twoCellAnchor>
    <xdr:from>
      <xdr:col>1</xdr:col>
      <xdr:colOff>6568</xdr:colOff>
      <xdr:row>154</xdr:row>
      <xdr:rowOff>0</xdr:rowOff>
    </xdr:from>
    <xdr:to>
      <xdr:col>7</xdr:col>
      <xdr:colOff>578069</xdr:colOff>
      <xdr:row>156</xdr:row>
      <xdr:rowOff>72261</xdr:rowOff>
    </xdr:to>
    <xdr:sp macro="" textlink="">
      <xdr:nvSpPr>
        <xdr:cNvPr id="24" name="TextBox 23">
          <a:extLst>
            <a:ext uri="{FF2B5EF4-FFF2-40B4-BE49-F238E27FC236}">
              <a16:creationId xmlns:a16="http://schemas.microsoft.com/office/drawing/2014/main" id="{E6316096-AB2B-404E-9072-6B181B38CDA8}"/>
            </a:ext>
          </a:extLst>
        </xdr:cNvPr>
        <xdr:cNvSpPr txBox="1"/>
      </xdr:nvSpPr>
      <xdr:spPr>
        <a:xfrm>
          <a:off x="617482" y="30969719"/>
          <a:ext cx="6963104" cy="46935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Jefferson Airplane was a psychdelic rock band, but so was Jefferson Starship! Change Airplane to Starship.</a:t>
          </a:r>
          <a:endParaRPr lang="nb-NO">
            <a:solidFill>
              <a:schemeClr val="tx1"/>
            </a:solidFill>
            <a:effectLst/>
          </a:endParaRPr>
        </a:p>
      </xdr:txBody>
    </xdr:sp>
    <xdr:clientData/>
  </xdr:twoCellAnchor>
  <xdr:twoCellAnchor>
    <xdr:from>
      <xdr:col>1</xdr:col>
      <xdr:colOff>0</xdr:colOff>
      <xdr:row>162</xdr:row>
      <xdr:rowOff>78829</xdr:rowOff>
    </xdr:from>
    <xdr:to>
      <xdr:col>7</xdr:col>
      <xdr:colOff>564931</xdr:colOff>
      <xdr:row>164</xdr:row>
      <xdr:rowOff>78828</xdr:rowOff>
    </xdr:to>
    <xdr:sp macro="" textlink="">
      <xdr:nvSpPr>
        <xdr:cNvPr id="26" name="TextBox 25">
          <a:extLst>
            <a:ext uri="{FF2B5EF4-FFF2-40B4-BE49-F238E27FC236}">
              <a16:creationId xmlns:a16="http://schemas.microsoft.com/office/drawing/2014/main" id="{27DB73D1-7B05-464A-9F13-5CB7E37343E8}"/>
            </a:ext>
          </a:extLst>
        </xdr:cNvPr>
        <xdr:cNvSpPr txBox="1"/>
      </xdr:nvSpPr>
      <xdr:spPr>
        <a:xfrm>
          <a:off x="610914" y="32595208"/>
          <a:ext cx="6956534"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SUBSTITUTE is case sensitive.</a:t>
          </a:r>
          <a:endParaRPr lang="nb-NO">
            <a:solidFill>
              <a:schemeClr val="tx1"/>
            </a:solidFill>
            <a:effectLst/>
          </a:endParaRPr>
        </a:p>
        <a:p>
          <a:endParaRPr lang="nb-NO">
            <a:solidFill>
              <a:schemeClr val="tx1"/>
            </a:solidFill>
            <a:effectLst/>
          </a:endParaRPr>
        </a:p>
      </xdr:txBody>
    </xdr:sp>
    <xdr:clientData/>
  </xdr:twoCellAnchor>
  <xdr:twoCellAnchor>
    <xdr:from>
      <xdr:col>1</xdr:col>
      <xdr:colOff>6568</xdr:colOff>
      <xdr:row>170</xdr:row>
      <xdr:rowOff>65690</xdr:rowOff>
    </xdr:from>
    <xdr:to>
      <xdr:col>7</xdr:col>
      <xdr:colOff>564931</xdr:colOff>
      <xdr:row>171</xdr:row>
      <xdr:rowOff>124811</xdr:rowOff>
    </xdr:to>
    <xdr:sp macro="" textlink="">
      <xdr:nvSpPr>
        <xdr:cNvPr id="27" name="TextBox 26">
          <a:extLst>
            <a:ext uri="{FF2B5EF4-FFF2-40B4-BE49-F238E27FC236}">
              <a16:creationId xmlns:a16="http://schemas.microsoft.com/office/drawing/2014/main" id="{2A6466E3-F9B8-4591-B7B6-6C502299C41B}"/>
            </a:ext>
          </a:extLst>
        </xdr:cNvPr>
        <xdr:cNvSpPr txBox="1"/>
      </xdr:nvSpPr>
      <xdr:spPr>
        <a:xfrm>
          <a:off x="617482" y="34112638"/>
          <a:ext cx="6949966" cy="2496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You can use instance_num to select which instance to substitute. No argument substitutes everything.</a:t>
          </a:r>
          <a:endParaRPr lang="nb-NO">
            <a:solidFill>
              <a:schemeClr val="tx1"/>
            </a:solidFill>
            <a:effectLst/>
          </a:endParaRPr>
        </a:p>
        <a:p>
          <a:endParaRPr lang="nb-NO">
            <a:solidFill>
              <a:schemeClr val="tx1"/>
            </a:solidFill>
            <a:effectLst/>
          </a:endParaRPr>
        </a:p>
      </xdr:txBody>
    </xdr:sp>
    <xdr:clientData/>
  </xdr:twoCellAnchor>
  <xdr:twoCellAnchor>
    <xdr:from>
      <xdr:col>1</xdr:col>
      <xdr:colOff>13137</xdr:colOff>
      <xdr:row>240</xdr:row>
      <xdr:rowOff>120540</xdr:rowOff>
    </xdr:from>
    <xdr:to>
      <xdr:col>7</xdr:col>
      <xdr:colOff>578069</xdr:colOff>
      <xdr:row>245</xdr:row>
      <xdr:rowOff>111015</xdr:rowOff>
    </xdr:to>
    <xdr:sp macro="" textlink="">
      <xdr:nvSpPr>
        <xdr:cNvPr id="2" name="TextBox 1">
          <a:extLst>
            <a:ext uri="{FF2B5EF4-FFF2-40B4-BE49-F238E27FC236}">
              <a16:creationId xmlns:a16="http://schemas.microsoft.com/office/drawing/2014/main" id="{727046FE-EC9A-4464-BB94-44BE9E153394}"/>
            </a:ext>
          </a:extLst>
        </xdr:cNvPr>
        <xdr:cNvSpPr txBox="1"/>
      </xdr:nvSpPr>
      <xdr:spPr>
        <a:xfrm>
          <a:off x="624051" y="47594454"/>
          <a:ext cx="6660932" cy="94954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i="0" baseline="0">
              <a:solidFill>
                <a:schemeClr val="tx1"/>
              </a:solidFill>
              <a:effectLst/>
              <a:latin typeface="+mn-lt"/>
              <a:ea typeface="+mn-ea"/>
              <a:cs typeface="+mn-cs"/>
            </a:rPr>
            <a:t>The TEXTSPLIT function takes a text, a delimiter, and makes a "dynamic array" out of it.</a:t>
          </a:r>
          <a:endParaRPr lang="nb-NO">
            <a:solidFill>
              <a:schemeClr val="tx1"/>
            </a:solidFill>
            <a:effectLst/>
          </a:endParaRPr>
        </a:p>
        <a:p>
          <a:r>
            <a:rPr lang="en-GB" sz="1100" b="0" i="0" baseline="0">
              <a:solidFill>
                <a:schemeClr val="tx1"/>
              </a:solidFill>
              <a:effectLst/>
              <a:latin typeface="+mn-lt"/>
              <a:ea typeface="+mn-ea"/>
              <a:cs typeface="+mn-cs"/>
            </a:rPr>
            <a:t>Useful when you need to do something to a text word by word.</a:t>
          </a:r>
          <a:endParaRPr lang="nb-NO">
            <a:solidFill>
              <a:schemeClr val="tx1"/>
            </a:solidFill>
            <a:effectLst/>
          </a:endParaRPr>
        </a:p>
        <a:p>
          <a:pPr eaLnBrk="1" fontAlgn="auto" latinLnBrk="0" hangingPunct="1"/>
          <a:endParaRPr lang="en-GB" sz="1100" b="0" i="0" baseline="0">
            <a:solidFill>
              <a:schemeClr val="tx1"/>
            </a:solidFill>
            <a:effectLst/>
            <a:latin typeface="+mn-lt"/>
            <a:ea typeface="+mn-ea"/>
            <a:cs typeface="+mn-cs"/>
          </a:endParaRPr>
        </a:p>
        <a:p>
          <a:pPr eaLnBrk="1" fontAlgn="auto" latinLnBrk="0" hangingPunct="1"/>
          <a:r>
            <a:rPr lang="en-GB" sz="1100" b="0" i="0" baseline="0">
              <a:solidFill>
                <a:schemeClr val="tx1"/>
              </a:solidFill>
              <a:effectLst/>
              <a:latin typeface="+mn-lt"/>
              <a:ea typeface="+mn-ea"/>
              <a:cs typeface="+mn-cs"/>
            </a:rPr>
            <a:t>Note: The opposite of the TEXTSPLIT function is the TEXTJOIN function.</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32845</xdr:colOff>
      <xdr:row>258</xdr:row>
      <xdr:rowOff>157656</xdr:rowOff>
    </xdr:from>
    <xdr:to>
      <xdr:col>7</xdr:col>
      <xdr:colOff>571500</xdr:colOff>
      <xdr:row>262</xdr:row>
      <xdr:rowOff>24306</xdr:rowOff>
    </xdr:to>
    <xdr:sp macro="" textlink="">
      <xdr:nvSpPr>
        <xdr:cNvPr id="3" name="TextBox 2">
          <a:extLst>
            <a:ext uri="{FF2B5EF4-FFF2-40B4-BE49-F238E27FC236}">
              <a16:creationId xmlns:a16="http://schemas.microsoft.com/office/drawing/2014/main" id="{4E46163E-8ABB-4F86-91B7-5429052BDCD4}"/>
            </a:ext>
          </a:extLst>
        </xdr:cNvPr>
        <xdr:cNvSpPr txBox="1"/>
      </xdr:nvSpPr>
      <xdr:spPr>
        <a:xfrm>
          <a:off x="643759" y="51093415"/>
          <a:ext cx="6930258" cy="63521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i="0" baseline="0">
              <a:solidFill>
                <a:schemeClr val="tx1"/>
              </a:solidFill>
              <a:effectLst/>
              <a:latin typeface="+mn-lt"/>
              <a:ea typeface="+mn-ea"/>
              <a:cs typeface="+mn-cs"/>
            </a:rPr>
            <a:t>As an application, we can make a new WORDCOUNT function.</a:t>
          </a:r>
        </a:p>
        <a:p>
          <a:endParaRPr lang="nb-NO">
            <a:solidFill>
              <a:schemeClr val="tx1"/>
            </a:solidFill>
            <a:effectLst/>
          </a:endParaRPr>
        </a:p>
        <a:p>
          <a:r>
            <a:rPr lang="en-GB" sz="1100" b="0" i="0" baseline="0">
              <a:solidFill>
                <a:schemeClr val="tx1"/>
              </a:solidFill>
              <a:effectLst/>
              <a:latin typeface="+mn-lt"/>
              <a:ea typeface="+mn-ea"/>
              <a:cs typeface="+mn-cs"/>
            </a:rPr>
            <a:t>We'll discuss how to handle punctuation in a later lecture, as we will need the REDUCE function.</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52551</xdr:colOff>
      <xdr:row>269</xdr:row>
      <xdr:rowOff>118242</xdr:rowOff>
    </xdr:from>
    <xdr:to>
      <xdr:col>7</xdr:col>
      <xdr:colOff>578068</xdr:colOff>
      <xdr:row>273</xdr:row>
      <xdr:rowOff>98535</xdr:rowOff>
    </xdr:to>
    <xdr:sp macro="" textlink="">
      <xdr:nvSpPr>
        <xdr:cNvPr id="7" name="TextBox 6">
          <a:extLst>
            <a:ext uri="{FF2B5EF4-FFF2-40B4-BE49-F238E27FC236}">
              <a16:creationId xmlns:a16="http://schemas.microsoft.com/office/drawing/2014/main" id="{994E31D0-16E3-4D66-A3BA-313A8B848859}"/>
            </a:ext>
          </a:extLst>
        </xdr:cNvPr>
        <xdr:cNvSpPr txBox="1"/>
      </xdr:nvSpPr>
      <xdr:spPr>
        <a:xfrm>
          <a:off x="663465" y="53734139"/>
          <a:ext cx="6917120" cy="74229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endParaRPr lang="nb-NO">
            <a:solidFill>
              <a:schemeClr val="tx1"/>
            </a:solidFill>
            <a:effectLst/>
          </a:endParaRPr>
        </a:p>
        <a:p>
          <a:r>
            <a:rPr lang="en-GB" sz="1100" b="0" i="0" baseline="0">
              <a:solidFill>
                <a:schemeClr val="tx1"/>
              </a:solidFill>
              <a:effectLst/>
              <a:latin typeface="+mn-lt"/>
              <a:ea typeface="+mn-ea"/>
              <a:cs typeface="+mn-cs"/>
            </a:rPr>
            <a:t>These functions are commonly used, but have been largely supplanted by superior modern alternatives. Your colleagues might use them, they can be used in solution proposals online, and so on. But they are usually not very useful.</a:t>
          </a:r>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45983</xdr:colOff>
      <xdr:row>282</xdr:row>
      <xdr:rowOff>32844</xdr:rowOff>
    </xdr:from>
    <xdr:to>
      <xdr:col>7</xdr:col>
      <xdr:colOff>571500</xdr:colOff>
      <xdr:row>288</xdr:row>
      <xdr:rowOff>59120</xdr:rowOff>
    </xdr:to>
    <xdr:sp macro="" textlink="">
      <xdr:nvSpPr>
        <xdr:cNvPr id="8" name="TextBox 7">
          <a:extLst>
            <a:ext uri="{FF2B5EF4-FFF2-40B4-BE49-F238E27FC236}">
              <a16:creationId xmlns:a16="http://schemas.microsoft.com/office/drawing/2014/main" id="{1B02C384-E2EA-4800-B128-D5361F5D6A92}"/>
            </a:ext>
          </a:extLst>
        </xdr:cNvPr>
        <xdr:cNvSpPr txBox="1"/>
      </xdr:nvSpPr>
      <xdr:spPr>
        <a:xfrm>
          <a:off x="656897" y="56125241"/>
          <a:ext cx="6917120" cy="1169276"/>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endParaRPr lang="nb-NO">
            <a:solidFill>
              <a:sysClr val="windowText" lastClr="000000"/>
            </a:solidFill>
            <a:effectLst/>
          </a:endParaRPr>
        </a:p>
        <a:p>
          <a:r>
            <a:rPr lang="en-GB" sz="1100" b="0" i="0" u="none" strike="noStrike">
              <a:solidFill>
                <a:sysClr val="windowText" lastClr="000000"/>
              </a:solidFill>
              <a:effectLst/>
              <a:latin typeface="+mn-lt"/>
              <a:ea typeface="+mn-ea"/>
              <a:cs typeface="+mn-cs"/>
            </a:rPr>
            <a:t>1. Old Excel code might use a combination of FIND/SEARCH and REPLACE to substitute text, for instance.</a:t>
          </a:r>
          <a:r>
            <a:rPr lang="en-GB">
              <a:solidFill>
                <a:sysClr val="windowText" lastClr="000000"/>
              </a:solidFill>
            </a:rPr>
            <a:t> </a:t>
          </a:r>
        </a:p>
        <a:p>
          <a:r>
            <a:rPr lang="en-GB" sz="1100" b="0" i="0" u="none" strike="noStrike">
              <a:solidFill>
                <a:sysClr val="windowText" lastClr="000000"/>
              </a:solidFill>
              <a:effectLst/>
              <a:latin typeface="+mn-lt"/>
              <a:ea typeface="+mn-ea"/>
              <a:cs typeface="+mn-cs"/>
            </a:rPr>
            <a:t>2. LEFT and RIGHT combined with FIND / SEARCH does the work of TEXTBEFORE and TEXTAFTER.</a:t>
          </a:r>
          <a:r>
            <a:rPr lang="en-GB">
              <a:solidFill>
                <a:sysClr val="windowText" lastClr="000000"/>
              </a:solidFill>
            </a:rPr>
            <a:t> </a:t>
          </a:r>
        </a:p>
        <a:p>
          <a:r>
            <a:rPr lang="en-GB" sz="1100" b="0" i="0" u="none" strike="noStrike">
              <a:solidFill>
                <a:sysClr val="windowText" lastClr="000000"/>
              </a:solidFill>
              <a:effectLst/>
              <a:latin typeface="+mn-lt"/>
              <a:ea typeface="+mn-ea"/>
              <a:cs typeface="+mn-cs"/>
            </a:rPr>
            <a:t>3. MID combined with FIND / SEARCH does the work of TEXTBEFORE combined with TEXTAFTER.</a:t>
          </a:r>
          <a:r>
            <a:rPr lang="en-GB">
              <a:solidFill>
                <a:sysClr val="windowText" lastClr="000000"/>
              </a:solidFill>
            </a:rPr>
            <a:t> </a:t>
          </a:r>
          <a:r>
            <a:rPr lang="en-GB" sz="1100" b="0" i="0" u="none" strike="noStrike">
              <a:solidFill>
                <a:sysClr val="windowText" lastClr="000000"/>
              </a:solidFill>
              <a:effectLst/>
              <a:latin typeface="+mn-lt"/>
              <a:ea typeface="+mn-ea"/>
              <a:cs typeface="+mn-cs"/>
            </a:rPr>
            <a:t>It's best to use the newer functions when possible.</a:t>
          </a:r>
          <a:r>
            <a:rPr lang="en-GB">
              <a:solidFill>
                <a:sysClr val="windowText" lastClr="000000"/>
              </a:solidFill>
            </a:rPr>
            <a:t> </a:t>
          </a:r>
          <a:endParaRPr lang="nb-NO">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4"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8B244DD-7B51-4697-A385-FB3FD4186AE0}">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33781DD5-01B0-4336-B918-0967613478A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734EE-27A2-4BF6-9134-1602CF099264}">
  <dimension ref="B2:H245"/>
  <sheetViews>
    <sheetView topLeftCell="A17" zoomScale="175" zoomScaleNormal="175" workbookViewId="0">
      <selection activeCell="F40" sqref="F40"/>
    </sheetView>
  </sheetViews>
  <sheetFormatPr defaultRowHeight="15" x14ac:dyDescent="0.25"/>
  <cols>
    <col min="2" max="2" width="16.7109375" bestFit="1" customWidth="1"/>
    <col min="3" max="3" width="13.28515625" bestFit="1" customWidth="1"/>
    <col min="4" max="4" width="25.5703125" bestFit="1" customWidth="1"/>
    <col min="5" max="5" width="14.7109375" bestFit="1" customWidth="1"/>
    <col min="6" max="6" width="14.42578125" bestFit="1" customWidth="1"/>
    <col min="9" max="9" width="25.140625" bestFit="1" customWidth="1"/>
  </cols>
  <sheetData>
    <row r="2" spans="2:8" ht="20.25" thickBot="1" x14ac:dyDescent="0.35">
      <c r="B2" s="37" t="s">
        <v>421</v>
      </c>
      <c r="C2" s="37"/>
      <c r="D2" s="37"/>
      <c r="E2" s="37"/>
      <c r="F2" s="37"/>
      <c r="G2" s="37"/>
      <c r="H2" s="37"/>
    </row>
    <row r="3" spans="2:8" ht="15.75" thickTop="1" x14ac:dyDescent="0.25"/>
    <row r="12" spans="2:8" ht="16.5" thickBot="1" x14ac:dyDescent="0.3">
      <c r="B12" s="36" t="s">
        <v>428</v>
      </c>
      <c r="C12" s="36"/>
      <c r="D12" s="36"/>
      <c r="E12" s="36"/>
      <c r="F12" s="36"/>
      <c r="G12" s="36"/>
      <c r="H12" s="36"/>
    </row>
    <row r="13" spans="2:8" ht="15.75" thickTop="1" x14ac:dyDescent="0.25">
      <c r="C13" s="8"/>
      <c r="D13" s="8"/>
      <c r="E13" s="8"/>
    </row>
    <row r="21" spans="2:8" x14ac:dyDescent="0.25">
      <c r="B21" s="3" t="s">
        <v>422</v>
      </c>
      <c r="C21" s="10" t="s">
        <v>423</v>
      </c>
      <c r="D21" s="11">
        <v>0.1</v>
      </c>
      <c r="E21" s="11">
        <v>0.15</v>
      </c>
      <c r="F21" s="11">
        <v>0.25</v>
      </c>
    </row>
    <row r="22" spans="2:8" ht="15.75" customHeight="1" x14ac:dyDescent="0.25">
      <c r="B22" s="1" t="s">
        <v>427</v>
      </c>
      <c r="C22" s="12">
        <v>500</v>
      </c>
      <c r="D22" s="1" t="s">
        <v>642</v>
      </c>
      <c r="E22" s="1" t="s">
        <v>644</v>
      </c>
      <c r="F22" s="1" t="s">
        <v>643</v>
      </c>
    </row>
    <row r="23" spans="2:8" ht="15.75" customHeight="1" x14ac:dyDescent="0.25">
      <c r="B23" s="13" t="s">
        <v>424</v>
      </c>
      <c r="C23" s="14">
        <v>1000</v>
      </c>
      <c r="D23" s="2"/>
      <c r="E23" s="2"/>
      <c r="F23" s="2"/>
    </row>
    <row r="24" spans="2:8" x14ac:dyDescent="0.25">
      <c r="B24" s="13" t="s">
        <v>425</v>
      </c>
      <c r="C24" s="14">
        <v>1500</v>
      </c>
      <c r="D24" s="2"/>
      <c r="E24" s="2"/>
      <c r="F24" s="2"/>
    </row>
    <row r="25" spans="2:8" x14ac:dyDescent="0.25">
      <c r="B25" s="13" t="s">
        <v>426</v>
      </c>
      <c r="C25" s="14">
        <v>2500</v>
      </c>
      <c r="D25" s="2"/>
      <c r="E25" s="2"/>
      <c r="F25" s="2"/>
    </row>
    <row r="28" spans="2:8" ht="16.5" thickBot="1" x14ac:dyDescent="0.3">
      <c r="B28" s="36" t="s">
        <v>429</v>
      </c>
      <c r="C28" s="36"/>
      <c r="D28" s="36"/>
      <c r="E28" s="36"/>
      <c r="F28" s="36"/>
      <c r="G28" s="36"/>
      <c r="H28" s="36"/>
    </row>
    <row r="29" spans="2:8" ht="15.75" thickTop="1" x14ac:dyDescent="0.25"/>
    <row r="36" spans="2:7" ht="15.75" thickBot="1" x14ac:dyDescent="0.3"/>
    <row r="37" spans="2:7" x14ac:dyDescent="0.25">
      <c r="B37" s="45" t="s">
        <v>430</v>
      </c>
      <c r="C37" s="46"/>
      <c r="D37" s="45" t="s">
        <v>431</v>
      </c>
      <c r="E37" s="47">
        <v>0.15</v>
      </c>
    </row>
    <row r="38" spans="2:7" ht="15.75" thickBot="1" x14ac:dyDescent="0.3">
      <c r="B38" s="15" t="s">
        <v>432</v>
      </c>
      <c r="C38" s="16" t="s">
        <v>433</v>
      </c>
      <c r="D38" s="17" t="s">
        <v>432</v>
      </c>
      <c r="E38" s="16" t="s">
        <v>433</v>
      </c>
    </row>
    <row r="39" spans="2:7" x14ac:dyDescent="0.25">
      <c r="B39" s="20">
        <v>1</v>
      </c>
      <c r="C39" s="18">
        <f>LARGE(F46:F245,B39)</f>
        <v>995.91</v>
      </c>
      <c r="D39" s="20">
        <v>1</v>
      </c>
      <c r="E39" s="18"/>
    </row>
    <row r="40" spans="2:7" x14ac:dyDescent="0.25">
      <c r="B40" s="21">
        <v>2</v>
      </c>
      <c r="C40" s="18">
        <f t="shared" ref="C40:C43" si="0">LARGE(F47:F246,B40)</f>
        <v>989.64</v>
      </c>
      <c r="D40" s="21">
        <v>2</v>
      </c>
      <c r="E40" s="18"/>
    </row>
    <row r="41" spans="2:7" x14ac:dyDescent="0.25">
      <c r="B41" s="21">
        <v>3</v>
      </c>
      <c r="C41" s="18">
        <f t="shared" si="0"/>
        <v>986.66</v>
      </c>
      <c r="D41" s="21">
        <v>3</v>
      </c>
      <c r="E41" s="18"/>
    </row>
    <row r="42" spans="2:7" x14ac:dyDescent="0.25">
      <c r="B42" s="21">
        <v>4</v>
      </c>
      <c r="C42" s="18">
        <f t="shared" si="0"/>
        <v>967.54</v>
      </c>
      <c r="D42" s="21">
        <v>4</v>
      </c>
      <c r="E42" s="18"/>
    </row>
    <row r="43" spans="2:7" ht="15.75" thickBot="1" x14ac:dyDescent="0.3">
      <c r="B43" s="22">
        <v>5</v>
      </c>
      <c r="C43" s="18">
        <f t="shared" si="0"/>
        <v>960.5</v>
      </c>
      <c r="D43" s="22">
        <v>5</v>
      </c>
      <c r="E43" s="19"/>
    </row>
    <row r="45" spans="2:7" x14ac:dyDescent="0.25">
      <c r="B45" s="42" t="s">
        <v>3</v>
      </c>
      <c r="C45" s="42" t="s">
        <v>4</v>
      </c>
      <c r="D45" s="42" t="s">
        <v>5</v>
      </c>
      <c r="E45" s="42" t="s">
        <v>6</v>
      </c>
      <c r="F45" s="42" t="s">
        <v>7</v>
      </c>
      <c r="G45" s="42" t="s">
        <v>8</v>
      </c>
    </row>
    <row r="46" spans="2:7" x14ac:dyDescent="0.25">
      <c r="B46" s="4" t="s">
        <v>9</v>
      </c>
      <c r="C46" s="4" t="s">
        <v>10</v>
      </c>
      <c r="D46" s="4" t="s">
        <v>11</v>
      </c>
      <c r="E46" s="4" t="s">
        <v>12</v>
      </c>
      <c r="F46" s="6">
        <v>768.41</v>
      </c>
      <c r="G46" s="6">
        <v>147.76</v>
      </c>
    </row>
    <row r="47" spans="2:7" x14ac:dyDescent="0.25">
      <c r="B47" s="4" t="s">
        <v>13</v>
      </c>
      <c r="C47" s="4" t="s">
        <v>14</v>
      </c>
      <c r="D47" s="4" t="s">
        <v>15</v>
      </c>
      <c r="E47" s="4" t="s">
        <v>16</v>
      </c>
      <c r="F47" s="6">
        <v>789.06</v>
      </c>
      <c r="G47" s="6">
        <v>584.54999999999995</v>
      </c>
    </row>
    <row r="48" spans="2:7" x14ac:dyDescent="0.25">
      <c r="B48" s="4" t="s">
        <v>17</v>
      </c>
      <c r="C48" s="4" t="s">
        <v>18</v>
      </c>
      <c r="D48" s="4" t="s">
        <v>15</v>
      </c>
      <c r="E48" s="4" t="s">
        <v>19</v>
      </c>
      <c r="F48" s="6">
        <v>331.24</v>
      </c>
      <c r="G48" s="6">
        <v>641.28</v>
      </c>
    </row>
    <row r="49" spans="2:7" x14ac:dyDescent="0.25">
      <c r="B49" s="4" t="s">
        <v>20</v>
      </c>
      <c r="C49" s="4" t="s">
        <v>21</v>
      </c>
      <c r="D49" s="4" t="s">
        <v>15</v>
      </c>
      <c r="E49" s="4"/>
      <c r="F49" s="6">
        <v>489.5</v>
      </c>
      <c r="G49" s="6">
        <v>677.01</v>
      </c>
    </row>
    <row r="50" spans="2:7" x14ac:dyDescent="0.25">
      <c r="B50" s="4" t="s">
        <v>22</v>
      </c>
      <c r="C50" s="4" t="s">
        <v>23</v>
      </c>
      <c r="D50" s="4" t="s">
        <v>11</v>
      </c>
      <c r="E50" s="4"/>
      <c r="F50" s="6">
        <v>293.68</v>
      </c>
      <c r="G50" s="6">
        <v>440.04</v>
      </c>
    </row>
    <row r="51" spans="2:7" x14ac:dyDescent="0.25">
      <c r="B51" s="4" t="s">
        <v>24</v>
      </c>
      <c r="C51" s="4" t="s">
        <v>25</v>
      </c>
      <c r="D51" s="4" t="s">
        <v>11</v>
      </c>
      <c r="E51" s="4" t="s">
        <v>26</v>
      </c>
      <c r="F51" s="6">
        <v>772.92</v>
      </c>
      <c r="G51" s="6">
        <v>335.77</v>
      </c>
    </row>
    <row r="52" spans="2:7" x14ac:dyDescent="0.25">
      <c r="B52" s="4" t="s">
        <v>27</v>
      </c>
      <c r="C52" s="4" t="s">
        <v>28</v>
      </c>
      <c r="D52" s="4" t="s">
        <v>29</v>
      </c>
      <c r="E52" s="4" t="s">
        <v>16</v>
      </c>
      <c r="F52" s="6">
        <v>756.45</v>
      </c>
      <c r="G52" s="6">
        <v>286.7</v>
      </c>
    </row>
    <row r="53" spans="2:7" x14ac:dyDescent="0.25">
      <c r="B53" s="4" t="s">
        <v>30</v>
      </c>
      <c r="C53" s="4" t="s">
        <v>31</v>
      </c>
      <c r="D53" s="4" t="s">
        <v>15</v>
      </c>
      <c r="E53" s="4" t="s">
        <v>12</v>
      </c>
      <c r="F53" s="6">
        <v>4.38</v>
      </c>
      <c r="G53" s="6">
        <v>125.77</v>
      </c>
    </row>
    <row r="54" spans="2:7" x14ac:dyDescent="0.25">
      <c r="B54" s="4" t="s">
        <v>32</v>
      </c>
      <c r="C54" s="4" t="s">
        <v>33</v>
      </c>
      <c r="D54" s="4" t="s">
        <v>11</v>
      </c>
      <c r="E54" s="4" t="s">
        <v>19</v>
      </c>
      <c r="F54" s="6">
        <v>253.13</v>
      </c>
      <c r="G54" s="6">
        <v>216.18</v>
      </c>
    </row>
    <row r="55" spans="2:7" x14ac:dyDescent="0.25">
      <c r="B55" s="4" t="s">
        <v>34</v>
      </c>
      <c r="C55" s="4" t="s">
        <v>35</v>
      </c>
      <c r="D55" s="4" t="s">
        <v>15</v>
      </c>
      <c r="E55" s="4" t="s">
        <v>36</v>
      </c>
      <c r="F55" s="6">
        <v>529.16999999999996</v>
      </c>
      <c r="G55" s="6">
        <v>162.02000000000001</v>
      </c>
    </row>
    <row r="56" spans="2:7" x14ac:dyDescent="0.25">
      <c r="B56" s="4" t="s">
        <v>37</v>
      </c>
      <c r="C56" s="4" t="s">
        <v>38</v>
      </c>
      <c r="D56" s="4" t="s">
        <v>15</v>
      </c>
      <c r="E56" s="4" t="s">
        <v>16</v>
      </c>
      <c r="F56" s="6">
        <v>647.88</v>
      </c>
      <c r="G56" s="6">
        <v>275.74</v>
      </c>
    </row>
    <row r="57" spans="2:7" x14ac:dyDescent="0.25">
      <c r="B57" s="4" t="s">
        <v>39</v>
      </c>
      <c r="C57" s="4" t="s">
        <v>40</v>
      </c>
      <c r="D57" s="4" t="s">
        <v>11</v>
      </c>
      <c r="E57" s="4" t="s">
        <v>16</v>
      </c>
      <c r="F57" s="6">
        <v>677.46</v>
      </c>
      <c r="G57" s="6">
        <v>740.72</v>
      </c>
    </row>
    <row r="58" spans="2:7" x14ac:dyDescent="0.25">
      <c r="B58" s="4" t="s">
        <v>41</v>
      </c>
      <c r="C58" s="4" t="s">
        <v>42</v>
      </c>
      <c r="D58" s="4" t="s">
        <v>15</v>
      </c>
      <c r="E58" s="4" t="s">
        <v>43</v>
      </c>
      <c r="F58" s="6">
        <v>116.58</v>
      </c>
      <c r="G58" s="6">
        <v>619.99</v>
      </c>
    </row>
    <row r="59" spans="2:7" x14ac:dyDescent="0.25">
      <c r="B59" s="4" t="s">
        <v>44</v>
      </c>
      <c r="C59" s="4" t="s">
        <v>45</v>
      </c>
      <c r="D59" s="4" t="s">
        <v>15</v>
      </c>
      <c r="E59" s="4" t="s">
        <v>16</v>
      </c>
      <c r="F59" s="6">
        <v>867.44</v>
      </c>
      <c r="G59" s="6">
        <v>999.67</v>
      </c>
    </row>
    <row r="60" spans="2:7" x14ac:dyDescent="0.25">
      <c r="B60" s="4" t="s">
        <v>46</v>
      </c>
      <c r="C60" s="4" t="s">
        <v>47</v>
      </c>
      <c r="D60" s="4" t="s">
        <v>15</v>
      </c>
      <c r="E60" s="4" t="s">
        <v>12</v>
      </c>
      <c r="F60" s="6">
        <v>832.47</v>
      </c>
      <c r="G60" s="6">
        <v>820.11</v>
      </c>
    </row>
    <row r="61" spans="2:7" x14ac:dyDescent="0.25">
      <c r="B61" s="4" t="s">
        <v>48</v>
      </c>
      <c r="C61" s="4" t="s">
        <v>49</v>
      </c>
      <c r="D61" s="4" t="s">
        <v>15</v>
      </c>
      <c r="E61" s="4" t="s">
        <v>36</v>
      </c>
      <c r="F61" s="6">
        <v>105.02</v>
      </c>
      <c r="G61" s="6">
        <v>43.26</v>
      </c>
    </row>
    <row r="62" spans="2:7" x14ac:dyDescent="0.25">
      <c r="B62" s="4" t="s">
        <v>50</v>
      </c>
      <c r="C62" s="4" t="s">
        <v>51</v>
      </c>
      <c r="D62" s="4" t="s">
        <v>52</v>
      </c>
      <c r="E62" s="4" t="s">
        <v>26</v>
      </c>
      <c r="F62" s="6">
        <v>697.37</v>
      </c>
      <c r="G62" s="6">
        <v>530.17999999999995</v>
      </c>
    </row>
    <row r="63" spans="2:7" x14ac:dyDescent="0.25">
      <c r="B63" s="4" t="s">
        <v>53</v>
      </c>
      <c r="C63" s="4" t="s">
        <v>54</v>
      </c>
      <c r="D63" s="4" t="s">
        <v>52</v>
      </c>
      <c r="E63" s="4" t="s">
        <v>12</v>
      </c>
      <c r="F63" s="6">
        <v>326.93</v>
      </c>
      <c r="G63" s="6">
        <v>270.92</v>
      </c>
    </row>
    <row r="64" spans="2:7" x14ac:dyDescent="0.25">
      <c r="B64" s="4" t="s">
        <v>55</v>
      </c>
      <c r="C64" s="4" t="s">
        <v>56</v>
      </c>
      <c r="D64" s="4" t="s">
        <v>11</v>
      </c>
      <c r="E64" s="4" t="s">
        <v>12</v>
      </c>
      <c r="F64" s="6">
        <v>831.29</v>
      </c>
      <c r="G64" s="6">
        <v>288.2</v>
      </c>
    </row>
    <row r="65" spans="2:7" x14ac:dyDescent="0.25">
      <c r="B65" s="4" t="s">
        <v>57</v>
      </c>
      <c r="C65" s="4" t="s">
        <v>58</v>
      </c>
      <c r="D65" s="4" t="s">
        <v>15</v>
      </c>
      <c r="E65" s="4"/>
      <c r="F65" s="6">
        <v>922.73</v>
      </c>
      <c r="G65" s="6">
        <v>523.12</v>
      </c>
    </row>
    <row r="66" spans="2:7" x14ac:dyDescent="0.25">
      <c r="B66" s="4" t="s">
        <v>59</v>
      </c>
      <c r="C66" s="4" t="s">
        <v>60</v>
      </c>
      <c r="D66" s="4" t="s">
        <v>11</v>
      </c>
      <c r="E66" s="4" t="s">
        <v>43</v>
      </c>
      <c r="F66" s="6">
        <v>66.42</v>
      </c>
      <c r="G66" s="6">
        <v>784.61</v>
      </c>
    </row>
    <row r="67" spans="2:7" x14ac:dyDescent="0.25">
      <c r="B67" s="4" t="s">
        <v>61</v>
      </c>
      <c r="C67" s="4" t="s">
        <v>62</v>
      </c>
      <c r="D67" s="4" t="s">
        <v>15</v>
      </c>
      <c r="E67" s="4" t="s">
        <v>16</v>
      </c>
      <c r="F67" s="6">
        <v>509.65</v>
      </c>
      <c r="G67" s="6">
        <v>756.29</v>
      </c>
    </row>
    <row r="68" spans="2:7" x14ac:dyDescent="0.25">
      <c r="B68" s="4" t="s">
        <v>63</v>
      </c>
      <c r="C68" s="4" t="s">
        <v>64</v>
      </c>
      <c r="D68" s="4" t="s">
        <v>65</v>
      </c>
      <c r="E68" s="4"/>
      <c r="F68" s="6">
        <v>617.66999999999996</v>
      </c>
      <c r="G68" s="6">
        <v>595.07000000000005</v>
      </c>
    </row>
    <row r="69" spans="2:7" x14ac:dyDescent="0.25">
      <c r="B69" s="4" t="s">
        <v>66</v>
      </c>
      <c r="C69" s="4" t="s">
        <v>67</v>
      </c>
      <c r="D69" s="4" t="s">
        <v>15</v>
      </c>
      <c r="E69" s="4" t="s">
        <v>26</v>
      </c>
      <c r="F69" s="6">
        <v>617.79999999999995</v>
      </c>
      <c r="G69" s="6">
        <v>409.45</v>
      </c>
    </row>
    <row r="70" spans="2:7" x14ac:dyDescent="0.25">
      <c r="B70" s="4" t="s">
        <v>68</v>
      </c>
      <c r="C70" s="4" t="s">
        <v>69</v>
      </c>
      <c r="D70" s="4" t="s">
        <v>11</v>
      </c>
      <c r="E70" s="4"/>
      <c r="F70" s="6">
        <v>714.25</v>
      </c>
      <c r="G70" s="6">
        <v>369.91</v>
      </c>
    </row>
    <row r="71" spans="2:7" x14ac:dyDescent="0.25">
      <c r="B71" s="4" t="s">
        <v>70</v>
      </c>
      <c r="C71" s="4" t="s">
        <v>71</v>
      </c>
      <c r="D71" s="4" t="s">
        <v>15</v>
      </c>
      <c r="E71" s="4" t="s">
        <v>16</v>
      </c>
      <c r="F71" s="6">
        <v>248.49</v>
      </c>
      <c r="G71" s="6">
        <v>383.62</v>
      </c>
    </row>
    <row r="72" spans="2:7" x14ac:dyDescent="0.25">
      <c r="B72" s="4" t="s">
        <v>72</v>
      </c>
      <c r="C72" s="4" t="s">
        <v>73</v>
      </c>
      <c r="D72" s="4" t="s">
        <v>11</v>
      </c>
      <c r="E72" s="4" t="s">
        <v>19</v>
      </c>
      <c r="F72" s="6">
        <v>146.36000000000001</v>
      </c>
      <c r="G72" s="6">
        <v>792.49</v>
      </c>
    </row>
    <row r="73" spans="2:7" x14ac:dyDescent="0.25">
      <c r="B73" s="4" t="s">
        <v>74</v>
      </c>
      <c r="C73" s="4" t="s">
        <v>75</v>
      </c>
      <c r="D73" s="4" t="s">
        <v>15</v>
      </c>
      <c r="E73" s="4" t="s">
        <v>26</v>
      </c>
      <c r="F73" s="6">
        <v>518.63</v>
      </c>
      <c r="G73" s="6">
        <v>894.16</v>
      </c>
    </row>
    <row r="74" spans="2:7" x14ac:dyDescent="0.25">
      <c r="B74" s="4" t="s">
        <v>76</v>
      </c>
      <c r="C74" s="4" t="s">
        <v>77</v>
      </c>
      <c r="D74" s="4" t="s">
        <v>11</v>
      </c>
      <c r="E74" s="4" t="s">
        <v>78</v>
      </c>
      <c r="F74" s="6">
        <v>279.89999999999998</v>
      </c>
      <c r="G74" s="6">
        <v>424.59</v>
      </c>
    </row>
    <row r="75" spans="2:7" x14ac:dyDescent="0.25">
      <c r="B75" s="4" t="s">
        <v>79</v>
      </c>
      <c r="C75" s="4" t="s">
        <v>80</v>
      </c>
      <c r="D75" s="4" t="s">
        <v>15</v>
      </c>
      <c r="E75" s="4" t="s">
        <v>16</v>
      </c>
      <c r="F75" s="6">
        <v>474.97</v>
      </c>
      <c r="G75" s="6">
        <v>215.38</v>
      </c>
    </row>
    <row r="76" spans="2:7" x14ac:dyDescent="0.25">
      <c r="B76" s="4" t="s">
        <v>81</v>
      </c>
      <c r="C76" s="4" t="s">
        <v>82</v>
      </c>
      <c r="D76" s="4" t="s">
        <v>15</v>
      </c>
      <c r="E76" s="4" t="s">
        <v>19</v>
      </c>
      <c r="F76" s="6">
        <v>633.32000000000005</v>
      </c>
      <c r="G76" s="6">
        <v>345.6</v>
      </c>
    </row>
    <row r="77" spans="2:7" x14ac:dyDescent="0.25">
      <c r="B77" s="4" t="s">
        <v>83</v>
      </c>
      <c r="C77" s="4" t="s">
        <v>84</v>
      </c>
      <c r="D77" s="4" t="s">
        <v>15</v>
      </c>
      <c r="E77" s="4" t="s">
        <v>19</v>
      </c>
      <c r="F77" s="6">
        <v>10.55</v>
      </c>
      <c r="G77" s="6">
        <v>679.21</v>
      </c>
    </row>
    <row r="78" spans="2:7" x14ac:dyDescent="0.25">
      <c r="B78" s="4" t="s">
        <v>85</v>
      </c>
      <c r="C78" s="4" t="s">
        <v>86</v>
      </c>
      <c r="D78" s="4" t="s">
        <v>15</v>
      </c>
      <c r="E78" s="4" t="s">
        <v>26</v>
      </c>
      <c r="F78" s="6">
        <v>149.04</v>
      </c>
      <c r="G78" s="6">
        <v>867.49</v>
      </c>
    </row>
    <row r="79" spans="2:7" x14ac:dyDescent="0.25">
      <c r="B79" s="4" t="s">
        <v>87</v>
      </c>
      <c r="C79" s="4" t="s">
        <v>88</v>
      </c>
      <c r="D79" s="4" t="s">
        <v>52</v>
      </c>
      <c r="E79" s="4" t="s">
        <v>12</v>
      </c>
      <c r="F79" s="6">
        <v>624.29</v>
      </c>
      <c r="G79" s="6">
        <v>6.01</v>
      </c>
    </row>
    <row r="80" spans="2:7" x14ac:dyDescent="0.25">
      <c r="B80" s="4" t="s">
        <v>89</v>
      </c>
      <c r="C80" s="4" t="s">
        <v>90</v>
      </c>
      <c r="D80" s="4" t="s">
        <v>11</v>
      </c>
      <c r="E80" s="4" t="s">
        <v>78</v>
      </c>
      <c r="F80" s="6">
        <v>482.97</v>
      </c>
      <c r="G80" s="6">
        <v>370.11</v>
      </c>
    </row>
    <row r="81" spans="2:7" x14ac:dyDescent="0.25">
      <c r="B81" s="4" t="s">
        <v>91</v>
      </c>
      <c r="C81" s="4" t="s">
        <v>92</v>
      </c>
      <c r="D81" s="4" t="s">
        <v>11</v>
      </c>
      <c r="E81" s="4" t="s">
        <v>12</v>
      </c>
      <c r="F81" s="6">
        <v>909.56</v>
      </c>
      <c r="G81" s="6">
        <v>144.99</v>
      </c>
    </row>
    <row r="82" spans="2:7" x14ac:dyDescent="0.25">
      <c r="B82" s="4" t="s">
        <v>93</v>
      </c>
      <c r="C82" s="4" t="s">
        <v>94</v>
      </c>
      <c r="D82" s="4" t="s">
        <v>15</v>
      </c>
      <c r="E82" s="4" t="s">
        <v>36</v>
      </c>
      <c r="F82" s="6">
        <v>94.55</v>
      </c>
      <c r="G82" s="6">
        <v>369.12</v>
      </c>
    </row>
    <row r="83" spans="2:7" x14ac:dyDescent="0.25">
      <c r="B83" s="4" t="s">
        <v>95</v>
      </c>
      <c r="C83" s="4" t="s">
        <v>96</v>
      </c>
      <c r="D83" s="4" t="s">
        <v>11</v>
      </c>
      <c r="E83" s="4" t="s">
        <v>19</v>
      </c>
      <c r="F83" s="6">
        <v>10.02</v>
      </c>
      <c r="G83" s="6">
        <v>368.38</v>
      </c>
    </row>
    <row r="84" spans="2:7" x14ac:dyDescent="0.25">
      <c r="B84" s="4" t="s">
        <v>97</v>
      </c>
      <c r="C84" s="4" t="s">
        <v>98</v>
      </c>
      <c r="D84" s="4" t="s">
        <v>15</v>
      </c>
      <c r="E84" s="4" t="s">
        <v>16</v>
      </c>
      <c r="F84" s="6">
        <v>377.94</v>
      </c>
      <c r="G84" s="6">
        <v>410.79</v>
      </c>
    </row>
    <row r="85" spans="2:7" x14ac:dyDescent="0.25">
      <c r="B85" s="4" t="s">
        <v>99</v>
      </c>
      <c r="C85" s="4" t="s">
        <v>100</v>
      </c>
      <c r="D85" s="4" t="s">
        <v>11</v>
      </c>
      <c r="E85" s="4" t="s">
        <v>43</v>
      </c>
      <c r="F85" s="6">
        <v>954.71</v>
      </c>
      <c r="G85" s="6">
        <v>600.32000000000005</v>
      </c>
    </row>
    <row r="86" spans="2:7" x14ac:dyDescent="0.25">
      <c r="B86" s="4" t="s">
        <v>101</v>
      </c>
      <c r="C86" s="4" t="s">
        <v>102</v>
      </c>
      <c r="D86" s="4" t="s">
        <v>15</v>
      </c>
      <c r="E86" s="4" t="s">
        <v>16</v>
      </c>
      <c r="F86" s="6">
        <v>238.92</v>
      </c>
      <c r="G86" s="6">
        <v>30.05</v>
      </c>
    </row>
    <row r="87" spans="2:7" x14ac:dyDescent="0.25">
      <c r="B87" s="4" t="s">
        <v>103</v>
      </c>
      <c r="C87" s="4" t="s">
        <v>104</v>
      </c>
      <c r="D87" s="4" t="s">
        <v>11</v>
      </c>
      <c r="E87" s="4" t="s">
        <v>26</v>
      </c>
      <c r="F87" s="6">
        <v>762.03</v>
      </c>
      <c r="G87" s="6">
        <v>55.85</v>
      </c>
    </row>
    <row r="88" spans="2:7" x14ac:dyDescent="0.25">
      <c r="B88" s="4" t="s">
        <v>105</v>
      </c>
      <c r="C88" s="4" t="s">
        <v>106</v>
      </c>
      <c r="D88" s="4" t="s">
        <v>65</v>
      </c>
      <c r="E88" s="4" t="s">
        <v>36</v>
      </c>
      <c r="F88" s="6">
        <v>8.81</v>
      </c>
      <c r="G88" s="6">
        <v>249.31</v>
      </c>
    </row>
    <row r="89" spans="2:7" x14ac:dyDescent="0.25">
      <c r="B89" s="4" t="s">
        <v>107</v>
      </c>
      <c r="C89" s="4" t="s">
        <v>108</v>
      </c>
      <c r="D89" s="4" t="s">
        <v>11</v>
      </c>
      <c r="E89" s="4" t="s">
        <v>26</v>
      </c>
      <c r="F89" s="6">
        <v>166.1</v>
      </c>
      <c r="G89" s="6">
        <v>229.71</v>
      </c>
    </row>
    <row r="90" spans="2:7" x14ac:dyDescent="0.25">
      <c r="B90" s="4" t="s">
        <v>109</v>
      </c>
      <c r="C90" s="4" t="s">
        <v>110</v>
      </c>
      <c r="D90" s="4" t="s">
        <v>15</v>
      </c>
      <c r="E90" s="4" t="s">
        <v>26</v>
      </c>
      <c r="F90" s="6">
        <v>246.21</v>
      </c>
      <c r="G90" s="6">
        <v>3.67</v>
      </c>
    </row>
    <row r="91" spans="2:7" x14ac:dyDescent="0.25">
      <c r="B91" s="4" t="s">
        <v>111</v>
      </c>
      <c r="C91" s="4" t="s">
        <v>112</v>
      </c>
      <c r="D91" s="4" t="s">
        <v>113</v>
      </c>
      <c r="E91" s="4" t="s">
        <v>26</v>
      </c>
      <c r="F91" s="6">
        <v>687.25</v>
      </c>
      <c r="G91" s="6">
        <v>653.58000000000004</v>
      </c>
    </row>
    <row r="92" spans="2:7" x14ac:dyDescent="0.25">
      <c r="B92" s="4" t="s">
        <v>114</v>
      </c>
      <c r="C92" s="4" t="s">
        <v>115</v>
      </c>
      <c r="D92" s="4" t="s">
        <v>15</v>
      </c>
      <c r="E92" s="4" t="s">
        <v>43</v>
      </c>
      <c r="F92" s="6">
        <v>388.17</v>
      </c>
      <c r="G92" s="6">
        <v>787.79</v>
      </c>
    </row>
    <row r="93" spans="2:7" x14ac:dyDescent="0.25">
      <c r="B93" s="4" t="s">
        <v>116</v>
      </c>
      <c r="C93" s="4" t="s">
        <v>117</v>
      </c>
      <c r="D93" s="4" t="s">
        <v>113</v>
      </c>
      <c r="E93" s="4" t="s">
        <v>43</v>
      </c>
      <c r="F93" s="6">
        <v>634.55999999999995</v>
      </c>
      <c r="G93" s="6">
        <v>555.08000000000004</v>
      </c>
    </row>
    <row r="94" spans="2:7" x14ac:dyDescent="0.25">
      <c r="B94" s="4" t="s">
        <v>118</v>
      </c>
      <c r="C94" s="4" t="s">
        <v>119</v>
      </c>
      <c r="D94" s="4" t="s">
        <v>11</v>
      </c>
      <c r="E94" s="4" t="s">
        <v>19</v>
      </c>
      <c r="F94" s="6">
        <v>777.88</v>
      </c>
      <c r="G94" s="6">
        <v>983.42</v>
      </c>
    </row>
    <row r="95" spans="2:7" x14ac:dyDescent="0.25">
      <c r="B95" s="4" t="s">
        <v>120</v>
      </c>
      <c r="C95" s="4" t="s">
        <v>121</v>
      </c>
      <c r="D95" s="4" t="s">
        <v>15</v>
      </c>
      <c r="E95" s="4"/>
      <c r="F95" s="6">
        <v>89.66</v>
      </c>
      <c r="G95" s="6">
        <v>442.12</v>
      </c>
    </row>
    <row r="96" spans="2:7" x14ac:dyDescent="0.25">
      <c r="B96" s="4" t="s">
        <v>122</v>
      </c>
      <c r="C96" s="4" t="s">
        <v>123</v>
      </c>
      <c r="D96" s="4" t="s">
        <v>15</v>
      </c>
      <c r="E96" s="4" t="s">
        <v>43</v>
      </c>
      <c r="F96" s="6">
        <v>154.86000000000001</v>
      </c>
      <c r="G96" s="6">
        <v>598.58000000000004</v>
      </c>
    </row>
    <row r="97" spans="2:7" x14ac:dyDescent="0.25">
      <c r="B97" s="4" t="s">
        <v>124</v>
      </c>
      <c r="C97" s="4" t="s">
        <v>125</v>
      </c>
      <c r="D97" s="4" t="s">
        <v>15</v>
      </c>
      <c r="E97" s="4"/>
      <c r="F97" s="6">
        <v>202.09</v>
      </c>
      <c r="G97" s="6">
        <v>164.5</v>
      </c>
    </row>
    <row r="98" spans="2:7" x14ac:dyDescent="0.25">
      <c r="B98" s="4" t="s">
        <v>126</v>
      </c>
      <c r="C98" s="4" t="s">
        <v>127</v>
      </c>
      <c r="D98" s="4" t="s">
        <v>65</v>
      </c>
      <c r="E98" s="4"/>
      <c r="F98" s="6">
        <v>777.5</v>
      </c>
      <c r="G98" s="6">
        <v>2.84</v>
      </c>
    </row>
    <row r="99" spans="2:7" x14ac:dyDescent="0.25">
      <c r="B99" s="4" t="s">
        <v>128</v>
      </c>
      <c r="C99" s="4" t="s">
        <v>129</v>
      </c>
      <c r="D99" s="4" t="s">
        <v>65</v>
      </c>
      <c r="E99" s="4" t="s">
        <v>19</v>
      </c>
      <c r="F99" s="6">
        <v>559.37</v>
      </c>
      <c r="G99" s="6">
        <v>65.72</v>
      </c>
    </row>
    <row r="100" spans="2:7" x14ac:dyDescent="0.25">
      <c r="B100" s="4" t="s">
        <v>130</v>
      </c>
      <c r="C100" s="4" t="s">
        <v>131</v>
      </c>
      <c r="D100" s="4" t="s">
        <v>11</v>
      </c>
      <c r="E100" s="4" t="s">
        <v>12</v>
      </c>
      <c r="F100" s="6">
        <v>497.91</v>
      </c>
      <c r="G100" s="6">
        <v>31.2</v>
      </c>
    </row>
    <row r="101" spans="2:7" x14ac:dyDescent="0.25">
      <c r="B101" s="4" t="s">
        <v>132</v>
      </c>
      <c r="C101" s="4" t="s">
        <v>133</v>
      </c>
      <c r="D101" s="4" t="s">
        <v>11</v>
      </c>
      <c r="E101" s="4" t="s">
        <v>26</v>
      </c>
      <c r="F101" s="6">
        <v>800.72</v>
      </c>
      <c r="G101" s="6">
        <v>762.68</v>
      </c>
    </row>
    <row r="102" spans="2:7" x14ac:dyDescent="0.25">
      <c r="B102" s="4" t="s">
        <v>134</v>
      </c>
      <c r="C102" s="4" t="s">
        <v>135</v>
      </c>
      <c r="D102" s="4" t="s">
        <v>15</v>
      </c>
      <c r="E102" s="4" t="s">
        <v>26</v>
      </c>
      <c r="F102" s="6">
        <v>954.1</v>
      </c>
      <c r="G102" s="6">
        <v>780.63</v>
      </c>
    </row>
    <row r="103" spans="2:7" x14ac:dyDescent="0.25">
      <c r="B103" s="4" t="s">
        <v>136</v>
      </c>
      <c r="C103" s="4" t="s">
        <v>137</v>
      </c>
      <c r="D103" s="4" t="s">
        <v>138</v>
      </c>
      <c r="E103" s="4"/>
      <c r="F103" s="6">
        <v>152.91999999999999</v>
      </c>
      <c r="G103" s="6">
        <v>448.3</v>
      </c>
    </row>
    <row r="104" spans="2:7" x14ac:dyDescent="0.25">
      <c r="B104" s="4" t="s">
        <v>139</v>
      </c>
      <c r="C104" s="4" t="s">
        <v>140</v>
      </c>
      <c r="D104" s="4" t="s">
        <v>11</v>
      </c>
      <c r="E104" s="4" t="s">
        <v>78</v>
      </c>
      <c r="F104" s="6">
        <v>832.3</v>
      </c>
      <c r="G104" s="6">
        <v>128.47</v>
      </c>
    </row>
    <row r="105" spans="2:7" x14ac:dyDescent="0.25">
      <c r="B105" s="4" t="s">
        <v>141</v>
      </c>
      <c r="C105" s="4" t="s">
        <v>142</v>
      </c>
      <c r="D105" s="4" t="s">
        <v>15</v>
      </c>
      <c r="E105" s="4" t="s">
        <v>19</v>
      </c>
      <c r="F105" s="6">
        <v>179.94</v>
      </c>
      <c r="G105" s="6">
        <v>826.8</v>
      </c>
    </row>
    <row r="106" spans="2:7" x14ac:dyDescent="0.25">
      <c r="B106" s="4" t="s">
        <v>143</v>
      </c>
      <c r="C106" s="4" t="s">
        <v>144</v>
      </c>
      <c r="D106" s="4" t="s">
        <v>11</v>
      </c>
      <c r="E106" s="4"/>
      <c r="F106" s="6">
        <v>202.24</v>
      </c>
      <c r="G106" s="6">
        <v>763.78</v>
      </c>
    </row>
    <row r="107" spans="2:7" x14ac:dyDescent="0.25">
      <c r="B107" s="4" t="s">
        <v>145</v>
      </c>
      <c r="C107" s="4" t="s">
        <v>146</v>
      </c>
      <c r="D107" s="4" t="s">
        <v>11</v>
      </c>
      <c r="E107" s="4" t="s">
        <v>78</v>
      </c>
      <c r="F107" s="6">
        <v>440.36</v>
      </c>
      <c r="G107" s="6">
        <v>410.33</v>
      </c>
    </row>
    <row r="108" spans="2:7" x14ac:dyDescent="0.25">
      <c r="B108" s="4" t="s">
        <v>147</v>
      </c>
      <c r="C108" s="4" t="s">
        <v>148</v>
      </c>
      <c r="D108" s="4" t="s">
        <v>11</v>
      </c>
      <c r="E108" s="4" t="s">
        <v>78</v>
      </c>
      <c r="F108" s="6">
        <v>744.8</v>
      </c>
      <c r="G108" s="6">
        <v>856.47</v>
      </c>
    </row>
    <row r="109" spans="2:7" x14ac:dyDescent="0.25">
      <c r="B109" s="4" t="s">
        <v>149</v>
      </c>
      <c r="C109" s="4" t="s">
        <v>150</v>
      </c>
      <c r="D109" s="4" t="s">
        <v>15</v>
      </c>
      <c r="E109" s="4" t="s">
        <v>19</v>
      </c>
      <c r="F109" s="6">
        <v>849.51</v>
      </c>
      <c r="G109" s="6">
        <v>977.14</v>
      </c>
    </row>
    <row r="110" spans="2:7" x14ac:dyDescent="0.25">
      <c r="B110" s="4" t="s">
        <v>151</v>
      </c>
      <c r="C110" s="4" t="s">
        <v>152</v>
      </c>
      <c r="D110" s="4" t="s">
        <v>15</v>
      </c>
      <c r="E110" s="4" t="s">
        <v>19</v>
      </c>
      <c r="F110" s="6">
        <v>328.44</v>
      </c>
      <c r="G110" s="6">
        <v>25.19</v>
      </c>
    </row>
    <row r="111" spans="2:7" x14ac:dyDescent="0.25">
      <c r="B111" s="4" t="s">
        <v>153</v>
      </c>
      <c r="C111" s="4" t="s">
        <v>154</v>
      </c>
      <c r="D111" s="4" t="s">
        <v>29</v>
      </c>
      <c r="E111" s="4" t="s">
        <v>26</v>
      </c>
      <c r="F111" s="6">
        <v>480.79</v>
      </c>
      <c r="G111" s="6">
        <v>539.37</v>
      </c>
    </row>
    <row r="112" spans="2:7" x14ac:dyDescent="0.25">
      <c r="B112" s="4" t="s">
        <v>155</v>
      </c>
      <c r="C112" s="4" t="s">
        <v>156</v>
      </c>
      <c r="D112" s="4" t="s">
        <v>15</v>
      </c>
      <c r="E112" s="4" t="s">
        <v>19</v>
      </c>
      <c r="F112" s="6">
        <v>623.76</v>
      </c>
      <c r="G112" s="6">
        <v>887.02</v>
      </c>
    </row>
    <row r="113" spans="2:7" x14ac:dyDescent="0.25">
      <c r="B113" s="4" t="s">
        <v>157</v>
      </c>
      <c r="C113" s="4" t="s">
        <v>158</v>
      </c>
      <c r="D113" s="4" t="s">
        <v>15</v>
      </c>
      <c r="E113" s="4" t="s">
        <v>36</v>
      </c>
      <c r="F113" s="6">
        <v>613.29999999999995</v>
      </c>
      <c r="G113" s="6">
        <v>612.34</v>
      </c>
    </row>
    <row r="114" spans="2:7" x14ac:dyDescent="0.25">
      <c r="B114" s="4" t="s">
        <v>159</v>
      </c>
      <c r="C114" s="4" t="s">
        <v>160</v>
      </c>
      <c r="D114" s="4" t="s">
        <v>11</v>
      </c>
      <c r="E114" s="4" t="s">
        <v>16</v>
      </c>
      <c r="F114" s="6">
        <v>71.61</v>
      </c>
      <c r="G114" s="6">
        <v>691.22</v>
      </c>
    </row>
    <row r="115" spans="2:7" x14ac:dyDescent="0.25">
      <c r="B115" s="4" t="s">
        <v>161</v>
      </c>
      <c r="C115" s="4" t="s">
        <v>162</v>
      </c>
      <c r="D115" s="4" t="s">
        <v>15</v>
      </c>
      <c r="E115" s="4" t="s">
        <v>16</v>
      </c>
      <c r="F115" s="6">
        <v>225.62</v>
      </c>
      <c r="G115" s="6">
        <v>334.55</v>
      </c>
    </row>
    <row r="116" spans="2:7" x14ac:dyDescent="0.25">
      <c r="B116" s="4" t="s">
        <v>163</v>
      </c>
      <c r="C116" s="4" t="s">
        <v>164</v>
      </c>
      <c r="D116" s="4" t="s">
        <v>15</v>
      </c>
      <c r="E116" s="4" t="s">
        <v>36</v>
      </c>
      <c r="F116" s="6">
        <v>453.46</v>
      </c>
      <c r="G116" s="6">
        <v>272.64</v>
      </c>
    </row>
    <row r="117" spans="2:7" x14ac:dyDescent="0.25">
      <c r="B117" s="4" t="s">
        <v>165</v>
      </c>
      <c r="C117" s="4" t="s">
        <v>0</v>
      </c>
      <c r="D117" s="4" t="s">
        <v>15</v>
      </c>
      <c r="E117" s="4" t="s">
        <v>12</v>
      </c>
      <c r="F117" s="6">
        <v>29.08</v>
      </c>
      <c r="G117" s="6">
        <v>536.23</v>
      </c>
    </row>
    <row r="118" spans="2:7" x14ac:dyDescent="0.25">
      <c r="B118" s="4" t="s">
        <v>166</v>
      </c>
      <c r="C118" s="4" t="s">
        <v>167</v>
      </c>
      <c r="D118" s="4" t="s">
        <v>15</v>
      </c>
      <c r="E118" s="4" t="s">
        <v>16</v>
      </c>
      <c r="F118" s="6">
        <v>879.05</v>
      </c>
      <c r="G118" s="6">
        <v>190.98</v>
      </c>
    </row>
    <row r="119" spans="2:7" x14ac:dyDescent="0.25">
      <c r="B119" s="4" t="s">
        <v>168</v>
      </c>
      <c r="C119" s="4" t="s">
        <v>169</v>
      </c>
      <c r="D119" s="4" t="s">
        <v>15</v>
      </c>
      <c r="E119" s="4" t="s">
        <v>19</v>
      </c>
      <c r="F119" s="6">
        <v>782.43</v>
      </c>
      <c r="G119" s="6">
        <v>693.14</v>
      </c>
    </row>
    <row r="120" spans="2:7" x14ac:dyDescent="0.25">
      <c r="B120" s="4" t="s">
        <v>170</v>
      </c>
      <c r="C120" s="4" t="s">
        <v>171</v>
      </c>
      <c r="D120" s="4" t="s">
        <v>11</v>
      </c>
      <c r="E120" s="4" t="s">
        <v>43</v>
      </c>
      <c r="F120" s="6">
        <v>128.21</v>
      </c>
      <c r="G120" s="6">
        <v>850.96</v>
      </c>
    </row>
    <row r="121" spans="2:7" x14ac:dyDescent="0.25">
      <c r="B121" s="4" t="s">
        <v>172</v>
      </c>
      <c r="C121" s="4" t="s">
        <v>173</v>
      </c>
      <c r="D121" s="4" t="s">
        <v>11</v>
      </c>
      <c r="E121" s="4" t="s">
        <v>16</v>
      </c>
      <c r="F121" s="6">
        <v>632.35</v>
      </c>
      <c r="G121" s="6">
        <v>450.16</v>
      </c>
    </row>
    <row r="122" spans="2:7" x14ac:dyDescent="0.25">
      <c r="B122" s="4" t="s">
        <v>174</v>
      </c>
      <c r="C122" s="4" t="s">
        <v>175</v>
      </c>
      <c r="D122" s="4" t="s">
        <v>11</v>
      </c>
      <c r="E122" s="4" t="s">
        <v>12</v>
      </c>
      <c r="F122" s="6">
        <v>430.09</v>
      </c>
      <c r="G122" s="6">
        <v>944.47</v>
      </c>
    </row>
    <row r="123" spans="2:7" x14ac:dyDescent="0.25">
      <c r="B123" s="4" t="s">
        <v>176</v>
      </c>
      <c r="C123" s="4" t="s">
        <v>177</v>
      </c>
      <c r="D123" s="4" t="s">
        <v>15</v>
      </c>
      <c r="E123" s="4" t="s">
        <v>36</v>
      </c>
      <c r="F123" s="6">
        <v>960.5</v>
      </c>
      <c r="G123" s="6">
        <v>244.6</v>
      </c>
    </row>
    <row r="124" spans="2:7" x14ac:dyDescent="0.25">
      <c r="B124" s="4" t="s">
        <v>178</v>
      </c>
      <c r="C124" s="4" t="s">
        <v>179</v>
      </c>
      <c r="D124" s="4" t="s">
        <v>15</v>
      </c>
      <c r="E124" s="4" t="s">
        <v>16</v>
      </c>
      <c r="F124" s="6">
        <v>60.16</v>
      </c>
      <c r="G124" s="6">
        <v>836.45</v>
      </c>
    </row>
    <row r="125" spans="2:7" x14ac:dyDescent="0.25">
      <c r="B125" s="4" t="s">
        <v>180</v>
      </c>
      <c r="C125" s="4" t="s">
        <v>181</v>
      </c>
      <c r="D125" s="4" t="s">
        <v>15</v>
      </c>
      <c r="E125" s="4" t="s">
        <v>19</v>
      </c>
      <c r="F125" s="6">
        <v>950.81</v>
      </c>
      <c r="G125" s="6">
        <v>400.38</v>
      </c>
    </row>
    <row r="126" spans="2:7" x14ac:dyDescent="0.25">
      <c r="B126" s="4" t="s">
        <v>182</v>
      </c>
      <c r="C126" s="4" t="s">
        <v>183</v>
      </c>
      <c r="D126" s="4" t="s">
        <v>15</v>
      </c>
      <c r="E126" s="4" t="s">
        <v>16</v>
      </c>
      <c r="F126" s="6">
        <v>320.92</v>
      </c>
      <c r="G126" s="6">
        <v>431.21</v>
      </c>
    </row>
    <row r="127" spans="2:7" x14ac:dyDescent="0.25">
      <c r="B127" s="4" t="s">
        <v>184</v>
      </c>
      <c r="C127" s="4" t="s">
        <v>185</v>
      </c>
      <c r="D127" s="4" t="s">
        <v>15</v>
      </c>
      <c r="E127" s="4" t="s">
        <v>43</v>
      </c>
      <c r="F127" s="6">
        <v>509.07</v>
      </c>
      <c r="G127" s="6">
        <v>903.11</v>
      </c>
    </row>
    <row r="128" spans="2:7" x14ac:dyDescent="0.25">
      <c r="B128" s="4" t="s">
        <v>186</v>
      </c>
      <c r="C128" s="4" t="s">
        <v>187</v>
      </c>
      <c r="D128" s="4" t="s">
        <v>11</v>
      </c>
      <c r="E128" s="4" t="s">
        <v>19</v>
      </c>
      <c r="F128" s="6">
        <v>437.43</v>
      </c>
      <c r="G128" s="6">
        <v>192.67</v>
      </c>
    </row>
    <row r="129" spans="2:7" x14ac:dyDescent="0.25">
      <c r="B129" s="4" t="s">
        <v>188</v>
      </c>
      <c r="C129" s="4" t="s">
        <v>189</v>
      </c>
      <c r="D129" s="4" t="s">
        <v>15</v>
      </c>
      <c r="E129" s="4" t="s">
        <v>12</v>
      </c>
      <c r="F129" s="6">
        <v>38.869999999999997</v>
      </c>
      <c r="G129" s="6">
        <v>601.41999999999996</v>
      </c>
    </row>
    <row r="130" spans="2:7" x14ac:dyDescent="0.25">
      <c r="B130" s="4" t="s">
        <v>190</v>
      </c>
      <c r="C130" s="4" t="s">
        <v>191</v>
      </c>
      <c r="D130" s="4" t="s">
        <v>11</v>
      </c>
      <c r="E130" s="4" t="s">
        <v>16</v>
      </c>
      <c r="F130" s="6">
        <v>738.16</v>
      </c>
      <c r="G130" s="6">
        <v>852.55</v>
      </c>
    </row>
    <row r="131" spans="2:7" x14ac:dyDescent="0.25">
      <c r="B131" s="4" t="s">
        <v>192</v>
      </c>
      <c r="C131" s="4" t="s">
        <v>193</v>
      </c>
      <c r="D131" s="4" t="s">
        <v>11</v>
      </c>
      <c r="E131" s="4" t="s">
        <v>26</v>
      </c>
      <c r="F131" s="6">
        <v>745.18</v>
      </c>
      <c r="G131" s="6">
        <v>563.04</v>
      </c>
    </row>
    <row r="132" spans="2:7" x14ac:dyDescent="0.25">
      <c r="B132" s="4" t="s">
        <v>194</v>
      </c>
      <c r="C132" s="4" t="s">
        <v>195</v>
      </c>
      <c r="D132" s="4" t="s">
        <v>11</v>
      </c>
      <c r="E132" s="4" t="s">
        <v>26</v>
      </c>
      <c r="F132" s="6">
        <v>860.45</v>
      </c>
      <c r="G132" s="6">
        <v>609.69000000000005</v>
      </c>
    </row>
    <row r="133" spans="2:7" x14ac:dyDescent="0.25">
      <c r="B133" s="4" t="s">
        <v>196</v>
      </c>
      <c r="C133" s="4" t="s">
        <v>197</v>
      </c>
      <c r="D133" s="4" t="s">
        <v>15</v>
      </c>
      <c r="E133" s="4" t="s">
        <v>16</v>
      </c>
      <c r="F133" s="6">
        <v>143.52000000000001</v>
      </c>
      <c r="G133" s="6">
        <v>216.48</v>
      </c>
    </row>
    <row r="134" spans="2:7" x14ac:dyDescent="0.25">
      <c r="B134" s="4" t="s">
        <v>198</v>
      </c>
      <c r="C134" s="4" t="s">
        <v>199</v>
      </c>
      <c r="D134" s="4" t="s">
        <v>11</v>
      </c>
      <c r="E134" s="4" t="s">
        <v>16</v>
      </c>
      <c r="F134" s="6">
        <v>87.87</v>
      </c>
      <c r="G134" s="6">
        <v>295.10000000000002</v>
      </c>
    </row>
    <row r="135" spans="2:7" x14ac:dyDescent="0.25">
      <c r="B135" s="4" t="s">
        <v>200</v>
      </c>
      <c r="C135" s="4" t="s">
        <v>201</v>
      </c>
      <c r="D135" s="4" t="s">
        <v>11</v>
      </c>
      <c r="E135" s="4" t="s">
        <v>78</v>
      </c>
      <c r="F135" s="6">
        <v>257.12</v>
      </c>
      <c r="G135" s="6">
        <v>67.37</v>
      </c>
    </row>
    <row r="136" spans="2:7" x14ac:dyDescent="0.25">
      <c r="B136" s="4" t="s">
        <v>202</v>
      </c>
      <c r="C136" s="4" t="s">
        <v>203</v>
      </c>
      <c r="D136" s="4" t="s">
        <v>11</v>
      </c>
      <c r="E136" s="4" t="s">
        <v>19</v>
      </c>
      <c r="F136" s="6">
        <v>803.51</v>
      </c>
      <c r="G136" s="6">
        <v>432.8</v>
      </c>
    </row>
    <row r="137" spans="2:7" x14ac:dyDescent="0.25">
      <c r="B137" s="4" t="s">
        <v>204</v>
      </c>
      <c r="C137" s="4" t="s">
        <v>205</v>
      </c>
      <c r="D137" s="4" t="s">
        <v>11</v>
      </c>
      <c r="E137" s="4" t="s">
        <v>43</v>
      </c>
      <c r="F137" s="6">
        <v>412.76</v>
      </c>
      <c r="G137" s="6">
        <v>58.6</v>
      </c>
    </row>
    <row r="138" spans="2:7" x14ac:dyDescent="0.25">
      <c r="B138" s="4" t="s">
        <v>206</v>
      </c>
      <c r="C138" s="4" t="s">
        <v>207</v>
      </c>
      <c r="D138" s="4" t="s">
        <v>15</v>
      </c>
      <c r="E138" s="4"/>
      <c r="F138" s="6">
        <v>395.7</v>
      </c>
      <c r="G138" s="6">
        <v>30.49</v>
      </c>
    </row>
    <row r="139" spans="2:7" x14ac:dyDescent="0.25">
      <c r="B139" s="4" t="s">
        <v>208</v>
      </c>
      <c r="C139" s="4" t="s">
        <v>209</v>
      </c>
      <c r="D139" s="4" t="s">
        <v>11</v>
      </c>
      <c r="E139" s="4"/>
      <c r="F139" s="6">
        <v>339.28</v>
      </c>
      <c r="G139" s="6">
        <v>711.63</v>
      </c>
    </row>
    <row r="140" spans="2:7" x14ac:dyDescent="0.25">
      <c r="B140" s="4" t="s">
        <v>210</v>
      </c>
      <c r="C140" s="4" t="s">
        <v>211</v>
      </c>
      <c r="D140" s="4" t="s">
        <v>15</v>
      </c>
      <c r="E140" s="4"/>
      <c r="F140" s="6">
        <v>967.54</v>
      </c>
      <c r="G140" s="6">
        <v>542.41999999999996</v>
      </c>
    </row>
    <row r="141" spans="2:7" x14ac:dyDescent="0.25">
      <c r="B141" s="4" t="s">
        <v>212</v>
      </c>
      <c r="C141" s="4" t="s">
        <v>213</v>
      </c>
      <c r="D141" s="4" t="s">
        <v>15</v>
      </c>
      <c r="E141" s="4" t="s">
        <v>26</v>
      </c>
      <c r="F141" s="6">
        <v>172.58</v>
      </c>
      <c r="G141" s="6">
        <v>408.68</v>
      </c>
    </row>
    <row r="142" spans="2:7" x14ac:dyDescent="0.25">
      <c r="B142" s="4" t="s">
        <v>214</v>
      </c>
      <c r="C142" s="4" t="s">
        <v>215</v>
      </c>
      <c r="D142" s="4" t="s">
        <v>11</v>
      </c>
      <c r="E142" s="4"/>
      <c r="F142" s="6">
        <v>989.64</v>
      </c>
      <c r="G142" s="6">
        <v>749.1</v>
      </c>
    </row>
    <row r="143" spans="2:7" x14ac:dyDescent="0.25">
      <c r="B143" s="4" t="s">
        <v>216</v>
      </c>
      <c r="C143" s="4" t="s">
        <v>217</v>
      </c>
      <c r="D143" s="4" t="s">
        <v>15</v>
      </c>
      <c r="E143" s="4" t="s">
        <v>78</v>
      </c>
      <c r="F143" s="6">
        <v>376.2</v>
      </c>
      <c r="G143" s="6">
        <v>345.86</v>
      </c>
    </row>
    <row r="144" spans="2:7" x14ac:dyDescent="0.25">
      <c r="B144" s="4" t="s">
        <v>218</v>
      </c>
      <c r="C144" s="4" t="s">
        <v>219</v>
      </c>
      <c r="D144" s="4" t="s">
        <v>11</v>
      </c>
      <c r="E144" s="4" t="s">
        <v>43</v>
      </c>
      <c r="F144" s="6">
        <v>68.849999999999994</v>
      </c>
      <c r="G144" s="6">
        <v>639.38</v>
      </c>
    </row>
    <row r="145" spans="2:7" x14ac:dyDescent="0.25">
      <c r="B145" s="4" t="s">
        <v>220</v>
      </c>
      <c r="C145" s="4" t="s">
        <v>221</v>
      </c>
      <c r="D145" s="4" t="s">
        <v>15</v>
      </c>
      <c r="E145" s="4"/>
      <c r="F145" s="6">
        <v>850.95</v>
      </c>
      <c r="G145" s="6">
        <v>903.91</v>
      </c>
    </row>
    <row r="146" spans="2:7" x14ac:dyDescent="0.25">
      <c r="B146" s="4" t="s">
        <v>222</v>
      </c>
      <c r="C146" s="4" t="s">
        <v>223</v>
      </c>
      <c r="D146" s="4" t="s">
        <v>15</v>
      </c>
      <c r="E146" s="4" t="s">
        <v>26</v>
      </c>
      <c r="F146" s="6">
        <v>195.78</v>
      </c>
      <c r="G146" s="6">
        <v>77.53</v>
      </c>
    </row>
    <row r="147" spans="2:7" x14ac:dyDescent="0.25">
      <c r="B147" s="4" t="s">
        <v>224</v>
      </c>
      <c r="C147" s="4" t="s">
        <v>225</v>
      </c>
      <c r="D147" s="4" t="s">
        <v>29</v>
      </c>
      <c r="E147" s="4" t="s">
        <v>16</v>
      </c>
      <c r="F147" s="6">
        <v>324.27</v>
      </c>
      <c r="G147" s="6">
        <v>525.77</v>
      </c>
    </row>
    <row r="148" spans="2:7" x14ac:dyDescent="0.25">
      <c r="B148" s="4" t="s">
        <v>226</v>
      </c>
      <c r="C148" s="4" t="s">
        <v>227</v>
      </c>
      <c r="D148" s="4" t="s">
        <v>15</v>
      </c>
      <c r="E148" s="4" t="s">
        <v>43</v>
      </c>
      <c r="F148" s="6">
        <v>528.62</v>
      </c>
      <c r="G148" s="6">
        <v>606.27</v>
      </c>
    </row>
    <row r="149" spans="2:7" x14ac:dyDescent="0.25">
      <c r="B149" s="4" t="s">
        <v>228</v>
      </c>
      <c r="C149" s="4" t="s">
        <v>229</v>
      </c>
      <c r="D149" s="4" t="s">
        <v>11</v>
      </c>
      <c r="E149" s="4" t="s">
        <v>16</v>
      </c>
      <c r="F149" s="6">
        <v>111.36</v>
      </c>
      <c r="G149" s="6">
        <v>911.84</v>
      </c>
    </row>
    <row r="150" spans="2:7" x14ac:dyDescent="0.25">
      <c r="B150" s="4" t="s">
        <v>230</v>
      </c>
      <c r="C150" s="4" t="s">
        <v>231</v>
      </c>
      <c r="D150" s="4" t="s">
        <v>11</v>
      </c>
      <c r="E150" s="4" t="s">
        <v>12</v>
      </c>
      <c r="F150" s="6">
        <v>255.92</v>
      </c>
      <c r="G150" s="6">
        <v>795.71</v>
      </c>
    </row>
    <row r="151" spans="2:7" x14ac:dyDescent="0.25">
      <c r="B151" s="4" t="s">
        <v>232</v>
      </c>
      <c r="C151" s="4" t="s">
        <v>233</v>
      </c>
      <c r="D151" s="4" t="s">
        <v>11</v>
      </c>
      <c r="E151" s="4" t="s">
        <v>78</v>
      </c>
      <c r="F151" s="6">
        <v>830.53</v>
      </c>
      <c r="G151" s="6">
        <v>765.15</v>
      </c>
    </row>
    <row r="152" spans="2:7" x14ac:dyDescent="0.25">
      <c r="B152" s="4" t="s">
        <v>234</v>
      </c>
      <c r="C152" s="4" t="s">
        <v>235</v>
      </c>
      <c r="D152" s="4" t="s">
        <v>11</v>
      </c>
      <c r="E152" s="4" t="s">
        <v>26</v>
      </c>
      <c r="F152" s="6">
        <v>109.51</v>
      </c>
      <c r="G152" s="6">
        <v>581.5</v>
      </c>
    </row>
    <row r="153" spans="2:7" x14ac:dyDescent="0.25">
      <c r="B153" s="4" t="s">
        <v>236</v>
      </c>
      <c r="C153" s="4" t="s">
        <v>237</v>
      </c>
      <c r="D153" s="4" t="s">
        <v>11</v>
      </c>
      <c r="E153" s="4" t="s">
        <v>36</v>
      </c>
      <c r="F153" s="6">
        <v>721.94</v>
      </c>
      <c r="G153" s="6">
        <v>385.87</v>
      </c>
    </row>
    <row r="154" spans="2:7" x14ac:dyDescent="0.25">
      <c r="B154" s="4" t="s">
        <v>238</v>
      </c>
      <c r="C154" s="4" t="s">
        <v>239</v>
      </c>
      <c r="D154" s="4" t="s">
        <v>15</v>
      </c>
      <c r="E154" s="4" t="s">
        <v>16</v>
      </c>
      <c r="F154" s="6">
        <v>133.22</v>
      </c>
      <c r="G154" s="6">
        <v>810.6</v>
      </c>
    </row>
    <row r="155" spans="2:7" x14ac:dyDescent="0.25">
      <c r="B155" s="4" t="s">
        <v>240</v>
      </c>
      <c r="C155" s="4" t="s">
        <v>241</v>
      </c>
      <c r="D155" s="4" t="s">
        <v>11</v>
      </c>
      <c r="E155" s="4" t="s">
        <v>78</v>
      </c>
      <c r="F155" s="6">
        <v>22.23</v>
      </c>
      <c r="G155" s="6">
        <v>106.09</v>
      </c>
    </row>
    <row r="156" spans="2:7" x14ac:dyDescent="0.25">
      <c r="B156" s="4" t="s">
        <v>242</v>
      </c>
      <c r="C156" s="4" t="s">
        <v>243</v>
      </c>
      <c r="D156" s="4" t="s">
        <v>113</v>
      </c>
      <c r="E156" s="4" t="s">
        <v>78</v>
      </c>
      <c r="F156" s="6">
        <v>936.24</v>
      </c>
      <c r="G156" s="6">
        <v>567.77</v>
      </c>
    </row>
    <row r="157" spans="2:7" x14ac:dyDescent="0.25">
      <c r="B157" s="4" t="s">
        <v>244</v>
      </c>
      <c r="C157" s="4" t="s">
        <v>245</v>
      </c>
      <c r="D157" s="4" t="s">
        <v>15</v>
      </c>
      <c r="E157" s="4" t="s">
        <v>16</v>
      </c>
      <c r="F157" s="6">
        <v>769.01</v>
      </c>
      <c r="G157" s="6">
        <v>315.49</v>
      </c>
    </row>
    <row r="158" spans="2:7" x14ac:dyDescent="0.25">
      <c r="B158" s="4" t="s">
        <v>246</v>
      </c>
      <c r="C158" s="4" t="s">
        <v>247</v>
      </c>
      <c r="D158" s="4" t="s">
        <v>11</v>
      </c>
      <c r="E158" s="4" t="s">
        <v>78</v>
      </c>
      <c r="F158" s="6">
        <v>237.43</v>
      </c>
      <c r="G158" s="6">
        <v>89.01</v>
      </c>
    </row>
    <row r="159" spans="2:7" x14ac:dyDescent="0.25">
      <c r="B159" s="4" t="s">
        <v>248</v>
      </c>
      <c r="C159" s="4" t="s">
        <v>249</v>
      </c>
      <c r="D159" s="4" t="s">
        <v>15</v>
      </c>
      <c r="E159" s="4" t="s">
        <v>43</v>
      </c>
      <c r="F159" s="6">
        <v>477.76</v>
      </c>
      <c r="G159" s="6">
        <v>527.27</v>
      </c>
    </row>
    <row r="160" spans="2:7" x14ac:dyDescent="0.25">
      <c r="B160" s="4" t="s">
        <v>250</v>
      </c>
      <c r="C160" s="4" t="s">
        <v>251</v>
      </c>
      <c r="D160" s="4" t="s">
        <v>15</v>
      </c>
      <c r="E160" s="4" t="s">
        <v>12</v>
      </c>
      <c r="F160" s="6">
        <v>378.15</v>
      </c>
      <c r="G160" s="6">
        <v>794.14</v>
      </c>
    </row>
    <row r="161" spans="2:7" x14ac:dyDescent="0.25">
      <c r="B161" s="4" t="s">
        <v>252</v>
      </c>
      <c r="C161" s="4" t="s">
        <v>253</v>
      </c>
      <c r="D161" s="4" t="s">
        <v>15</v>
      </c>
      <c r="E161" s="4" t="s">
        <v>78</v>
      </c>
      <c r="F161" s="6">
        <v>125.32</v>
      </c>
      <c r="G161" s="6">
        <v>141.80000000000001</v>
      </c>
    </row>
    <row r="162" spans="2:7" x14ac:dyDescent="0.25">
      <c r="B162" s="4" t="s">
        <v>254</v>
      </c>
      <c r="C162" s="4" t="s">
        <v>255</v>
      </c>
      <c r="D162" s="4" t="s">
        <v>15</v>
      </c>
      <c r="E162" s="4" t="s">
        <v>26</v>
      </c>
      <c r="F162" s="6">
        <v>711.38</v>
      </c>
      <c r="G162" s="6">
        <v>923.55</v>
      </c>
    </row>
    <row r="163" spans="2:7" x14ac:dyDescent="0.25">
      <c r="B163" s="4" t="s">
        <v>256</v>
      </c>
      <c r="C163" s="4" t="s">
        <v>257</v>
      </c>
      <c r="D163" s="4" t="s">
        <v>15</v>
      </c>
      <c r="E163" s="4" t="s">
        <v>36</v>
      </c>
      <c r="F163" s="6">
        <v>712.07</v>
      </c>
      <c r="G163" s="6">
        <v>412.6</v>
      </c>
    </row>
    <row r="164" spans="2:7" x14ac:dyDescent="0.25">
      <c r="B164" s="4" t="s">
        <v>258</v>
      </c>
      <c r="C164" s="4" t="s">
        <v>259</v>
      </c>
      <c r="D164" s="4" t="s">
        <v>15</v>
      </c>
      <c r="E164" s="4" t="s">
        <v>12</v>
      </c>
      <c r="F164" s="6">
        <v>825.06</v>
      </c>
      <c r="G164" s="6">
        <v>319.98</v>
      </c>
    </row>
    <row r="165" spans="2:7" x14ac:dyDescent="0.25">
      <c r="B165" s="4" t="s">
        <v>260</v>
      </c>
      <c r="C165" s="4" t="s">
        <v>261</v>
      </c>
      <c r="D165" s="4" t="s">
        <v>15</v>
      </c>
      <c r="E165" s="4" t="s">
        <v>12</v>
      </c>
      <c r="F165" s="6">
        <v>774.23</v>
      </c>
      <c r="G165" s="6">
        <v>948.21</v>
      </c>
    </row>
    <row r="166" spans="2:7" x14ac:dyDescent="0.25">
      <c r="B166" s="4" t="s">
        <v>262</v>
      </c>
      <c r="C166" s="4" t="s">
        <v>263</v>
      </c>
      <c r="D166" s="4" t="s">
        <v>15</v>
      </c>
      <c r="E166" s="4" t="s">
        <v>78</v>
      </c>
      <c r="F166" s="6">
        <v>413.08</v>
      </c>
      <c r="G166" s="6">
        <v>794.26</v>
      </c>
    </row>
    <row r="167" spans="2:7" x14ac:dyDescent="0.25">
      <c r="B167" s="4" t="s">
        <v>264</v>
      </c>
      <c r="C167" s="4" t="s">
        <v>265</v>
      </c>
      <c r="D167" s="4" t="s">
        <v>15</v>
      </c>
      <c r="E167" s="4" t="s">
        <v>78</v>
      </c>
      <c r="F167" s="6">
        <v>764.3</v>
      </c>
      <c r="G167" s="6">
        <v>963.73</v>
      </c>
    </row>
    <row r="168" spans="2:7" x14ac:dyDescent="0.25">
      <c r="B168" s="4" t="s">
        <v>266</v>
      </c>
      <c r="C168" s="4" t="s">
        <v>267</v>
      </c>
      <c r="D168" s="4" t="s">
        <v>11</v>
      </c>
      <c r="E168" s="4" t="s">
        <v>78</v>
      </c>
      <c r="F168" s="6">
        <v>708.26</v>
      </c>
      <c r="G168" s="6">
        <v>32.1</v>
      </c>
    </row>
    <row r="169" spans="2:7" x14ac:dyDescent="0.25">
      <c r="B169" s="4" t="s">
        <v>268</v>
      </c>
      <c r="C169" s="4" t="s">
        <v>269</v>
      </c>
      <c r="D169" s="4" t="s">
        <v>113</v>
      </c>
      <c r="E169" s="4" t="s">
        <v>36</v>
      </c>
      <c r="F169" s="6">
        <v>679.42</v>
      </c>
      <c r="G169" s="6">
        <v>432.88</v>
      </c>
    </row>
    <row r="170" spans="2:7" x14ac:dyDescent="0.25">
      <c r="B170" s="4" t="s">
        <v>270</v>
      </c>
      <c r="C170" s="4" t="s">
        <v>271</v>
      </c>
      <c r="D170" s="4" t="s">
        <v>15</v>
      </c>
      <c r="E170" s="4" t="s">
        <v>12</v>
      </c>
      <c r="F170" s="6">
        <v>713.66</v>
      </c>
      <c r="G170" s="6">
        <v>149.21</v>
      </c>
    </row>
    <row r="171" spans="2:7" x14ac:dyDescent="0.25">
      <c r="B171" s="4" t="s">
        <v>272</v>
      </c>
      <c r="C171" s="4" t="s">
        <v>273</v>
      </c>
      <c r="D171" s="4" t="s">
        <v>11</v>
      </c>
      <c r="E171" s="4" t="s">
        <v>16</v>
      </c>
      <c r="F171" s="6">
        <v>179.61</v>
      </c>
      <c r="G171" s="6">
        <v>333.99</v>
      </c>
    </row>
    <row r="172" spans="2:7" x14ac:dyDescent="0.25">
      <c r="B172" s="4" t="s">
        <v>274</v>
      </c>
      <c r="C172" s="4" t="s">
        <v>275</v>
      </c>
      <c r="D172" s="4" t="s">
        <v>15</v>
      </c>
      <c r="E172" s="4" t="s">
        <v>36</v>
      </c>
      <c r="F172" s="6">
        <v>236.1</v>
      </c>
      <c r="G172" s="6">
        <v>325.08</v>
      </c>
    </row>
    <row r="173" spans="2:7" x14ac:dyDescent="0.25">
      <c r="B173" s="4" t="s">
        <v>276</v>
      </c>
      <c r="C173" s="4" t="s">
        <v>277</v>
      </c>
      <c r="D173" s="4" t="s">
        <v>11</v>
      </c>
      <c r="E173" s="4" t="s">
        <v>19</v>
      </c>
      <c r="F173" s="6">
        <v>63.86</v>
      </c>
      <c r="G173" s="6">
        <v>891.68</v>
      </c>
    </row>
    <row r="174" spans="2:7" x14ac:dyDescent="0.25">
      <c r="B174" s="4" t="s">
        <v>278</v>
      </c>
      <c r="C174" s="4" t="s">
        <v>279</v>
      </c>
      <c r="D174" s="4" t="s">
        <v>11</v>
      </c>
      <c r="E174" s="4" t="s">
        <v>78</v>
      </c>
      <c r="F174" s="6">
        <v>423.6</v>
      </c>
      <c r="G174" s="6">
        <v>327.92</v>
      </c>
    </row>
    <row r="175" spans="2:7" x14ac:dyDescent="0.25">
      <c r="B175" s="4" t="s">
        <v>280</v>
      </c>
      <c r="C175" s="4" t="s">
        <v>281</v>
      </c>
      <c r="D175" s="4" t="s">
        <v>11</v>
      </c>
      <c r="E175" s="4" t="s">
        <v>26</v>
      </c>
      <c r="F175" s="6">
        <v>236.34</v>
      </c>
      <c r="G175" s="6">
        <v>151.6</v>
      </c>
    </row>
    <row r="176" spans="2:7" x14ac:dyDescent="0.25">
      <c r="B176" s="4" t="s">
        <v>282</v>
      </c>
      <c r="C176" s="4" t="s">
        <v>283</v>
      </c>
      <c r="D176" s="4" t="s">
        <v>11</v>
      </c>
      <c r="E176" s="4" t="s">
        <v>12</v>
      </c>
      <c r="F176" s="6">
        <v>885.29</v>
      </c>
      <c r="G176" s="6">
        <v>46.17</v>
      </c>
    </row>
    <row r="177" spans="2:7" x14ac:dyDescent="0.25">
      <c r="B177" s="4" t="s">
        <v>284</v>
      </c>
      <c r="C177" s="4" t="s">
        <v>285</v>
      </c>
      <c r="D177" s="4" t="s">
        <v>15</v>
      </c>
      <c r="E177" s="4" t="s">
        <v>19</v>
      </c>
      <c r="F177" s="6">
        <v>634.19000000000005</v>
      </c>
      <c r="G177" s="6">
        <v>632.91999999999996</v>
      </c>
    </row>
    <row r="178" spans="2:7" x14ac:dyDescent="0.25">
      <c r="B178" s="4" t="s">
        <v>286</v>
      </c>
      <c r="C178" s="4" t="s">
        <v>287</v>
      </c>
      <c r="D178" s="4" t="s">
        <v>15</v>
      </c>
      <c r="E178" s="4" t="s">
        <v>78</v>
      </c>
      <c r="F178" s="6">
        <v>830.62</v>
      </c>
      <c r="G178" s="6">
        <v>43.01</v>
      </c>
    </row>
    <row r="179" spans="2:7" x14ac:dyDescent="0.25">
      <c r="B179" s="4" t="s">
        <v>288</v>
      </c>
      <c r="C179" s="4" t="s">
        <v>289</v>
      </c>
      <c r="D179" s="4" t="s">
        <v>11</v>
      </c>
      <c r="E179" s="4"/>
      <c r="F179" s="6">
        <v>124.3</v>
      </c>
      <c r="G179" s="6">
        <v>383.8</v>
      </c>
    </row>
    <row r="180" spans="2:7" x14ac:dyDescent="0.25">
      <c r="B180" s="4" t="s">
        <v>290</v>
      </c>
      <c r="C180" s="4" t="s">
        <v>291</v>
      </c>
      <c r="D180" s="4" t="s">
        <v>11</v>
      </c>
      <c r="E180" s="4"/>
      <c r="F180" s="6">
        <v>598.83000000000004</v>
      </c>
      <c r="G180" s="6">
        <v>175.55</v>
      </c>
    </row>
    <row r="181" spans="2:7" x14ac:dyDescent="0.25">
      <c r="B181" s="4" t="s">
        <v>292</v>
      </c>
      <c r="C181" s="4" t="s">
        <v>293</v>
      </c>
      <c r="D181" s="4" t="s">
        <v>15</v>
      </c>
      <c r="E181" s="4"/>
      <c r="F181" s="6">
        <v>986.66</v>
      </c>
      <c r="G181" s="6">
        <v>56.91</v>
      </c>
    </row>
    <row r="182" spans="2:7" x14ac:dyDescent="0.25">
      <c r="B182" s="4" t="s">
        <v>294</v>
      </c>
      <c r="C182" s="4" t="s">
        <v>295</v>
      </c>
      <c r="D182" s="4" t="s">
        <v>11</v>
      </c>
      <c r="E182" s="4" t="s">
        <v>12</v>
      </c>
      <c r="F182" s="6">
        <v>413.42</v>
      </c>
      <c r="G182" s="6">
        <v>963.87</v>
      </c>
    </row>
    <row r="183" spans="2:7" x14ac:dyDescent="0.25">
      <c r="B183" s="4" t="s">
        <v>296</v>
      </c>
      <c r="C183" s="4" t="s">
        <v>297</v>
      </c>
      <c r="D183" s="4" t="s">
        <v>15</v>
      </c>
      <c r="E183" s="4"/>
      <c r="F183" s="6">
        <v>510.42</v>
      </c>
      <c r="G183" s="6">
        <v>995.04</v>
      </c>
    </row>
    <row r="184" spans="2:7" x14ac:dyDescent="0.25">
      <c r="B184" s="4" t="s">
        <v>298</v>
      </c>
      <c r="C184" s="4" t="s">
        <v>299</v>
      </c>
      <c r="D184" s="4" t="s">
        <v>15</v>
      </c>
      <c r="E184" s="4" t="s">
        <v>12</v>
      </c>
      <c r="F184" s="6">
        <v>447.69</v>
      </c>
      <c r="G184" s="6">
        <v>13.78</v>
      </c>
    </row>
    <row r="185" spans="2:7" x14ac:dyDescent="0.25">
      <c r="B185" s="4" t="s">
        <v>300</v>
      </c>
      <c r="C185" s="4" t="s">
        <v>301</v>
      </c>
      <c r="D185" s="4" t="s">
        <v>11</v>
      </c>
      <c r="E185" s="4" t="s">
        <v>36</v>
      </c>
      <c r="F185" s="6">
        <v>942.01</v>
      </c>
      <c r="G185" s="6">
        <v>67.650000000000006</v>
      </c>
    </row>
    <row r="186" spans="2:7" x14ac:dyDescent="0.25">
      <c r="B186" s="4" t="s">
        <v>302</v>
      </c>
      <c r="C186" s="4" t="s">
        <v>303</v>
      </c>
      <c r="D186" s="4" t="s">
        <v>15</v>
      </c>
      <c r="E186" s="4" t="s">
        <v>19</v>
      </c>
      <c r="F186" s="6">
        <v>177.13</v>
      </c>
      <c r="G186" s="6">
        <v>415.71</v>
      </c>
    </row>
    <row r="187" spans="2:7" x14ac:dyDescent="0.25">
      <c r="B187" s="4" t="s">
        <v>304</v>
      </c>
      <c r="C187" s="4" t="s">
        <v>305</v>
      </c>
      <c r="D187" s="4" t="s">
        <v>11</v>
      </c>
      <c r="E187" s="4" t="s">
        <v>19</v>
      </c>
      <c r="F187" s="6">
        <v>97.39</v>
      </c>
      <c r="G187" s="6">
        <v>432.96</v>
      </c>
    </row>
    <row r="188" spans="2:7" x14ac:dyDescent="0.25">
      <c r="B188" s="4" t="s">
        <v>306</v>
      </c>
      <c r="C188" s="4" t="s">
        <v>307</v>
      </c>
      <c r="D188" s="4" t="s">
        <v>15</v>
      </c>
      <c r="E188" s="4" t="s">
        <v>19</v>
      </c>
      <c r="F188" s="6">
        <v>558.1</v>
      </c>
      <c r="G188" s="6">
        <v>777.59</v>
      </c>
    </row>
    <row r="189" spans="2:7" x14ac:dyDescent="0.25">
      <c r="B189" s="4" t="s">
        <v>308</v>
      </c>
      <c r="C189" s="4" t="s">
        <v>309</v>
      </c>
      <c r="D189" s="4" t="s">
        <v>11</v>
      </c>
      <c r="E189" s="4" t="s">
        <v>26</v>
      </c>
      <c r="F189" s="6">
        <v>913.59</v>
      </c>
      <c r="G189" s="6">
        <v>758.42</v>
      </c>
    </row>
    <row r="190" spans="2:7" x14ac:dyDescent="0.25">
      <c r="B190" s="4" t="s">
        <v>310</v>
      </c>
      <c r="C190" s="4" t="s">
        <v>311</v>
      </c>
      <c r="D190" s="4" t="s">
        <v>11</v>
      </c>
      <c r="E190" s="4" t="s">
        <v>16</v>
      </c>
      <c r="F190" s="6">
        <v>269.3</v>
      </c>
      <c r="G190" s="6">
        <v>573.67999999999995</v>
      </c>
    </row>
    <row r="191" spans="2:7" x14ac:dyDescent="0.25">
      <c r="B191" s="4" t="s">
        <v>312</v>
      </c>
      <c r="C191" s="4" t="s">
        <v>313</v>
      </c>
      <c r="D191" s="4" t="s">
        <v>15</v>
      </c>
      <c r="E191" s="4" t="s">
        <v>16</v>
      </c>
      <c r="F191" s="6">
        <v>855.7</v>
      </c>
      <c r="G191" s="6">
        <v>634.86</v>
      </c>
    </row>
    <row r="192" spans="2:7" x14ac:dyDescent="0.25">
      <c r="B192" s="4" t="s">
        <v>314</v>
      </c>
      <c r="C192" s="4" t="s">
        <v>315</v>
      </c>
      <c r="D192" s="4" t="s">
        <v>15</v>
      </c>
      <c r="E192" s="4" t="s">
        <v>26</v>
      </c>
      <c r="F192" s="6">
        <v>409.12</v>
      </c>
      <c r="G192" s="6">
        <v>162.01</v>
      </c>
    </row>
    <row r="193" spans="2:7" x14ac:dyDescent="0.25">
      <c r="B193" s="4" t="s">
        <v>316</v>
      </c>
      <c r="C193" s="4" t="s">
        <v>317</v>
      </c>
      <c r="D193" s="4" t="s">
        <v>15</v>
      </c>
      <c r="E193" s="4" t="s">
        <v>16</v>
      </c>
      <c r="F193" s="6">
        <v>923.5</v>
      </c>
      <c r="G193" s="6">
        <v>820.13</v>
      </c>
    </row>
    <row r="194" spans="2:7" x14ac:dyDescent="0.25">
      <c r="B194" s="4" t="s">
        <v>318</v>
      </c>
      <c r="C194" s="4" t="s">
        <v>319</v>
      </c>
      <c r="D194" s="4" t="s">
        <v>11</v>
      </c>
      <c r="E194" s="4" t="s">
        <v>78</v>
      </c>
      <c r="F194" s="6">
        <v>644.19000000000005</v>
      </c>
      <c r="G194" s="6">
        <v>24.63</v>
      </c>
    </row>
    <row r="195" spans="2:7" x14ac:dyDescent="0.25">
      <c r="B195" s="4" t="s">
        <v>320</v>
      </c>
      <c r="C195" s="4" t="s">
        <v>321</v>
      </c>
      <c r="D195" s="4" t="s">
        <v>15</v>
      </c>
      <c r="E195" s="4" t="s">
        <v>78</v>
      </c>
      <c r="F195" s="6">
        <v>256.52</v>
      </c>
      <c r="G195" s="6">
        <v>594.85</v>
      </c>
    </row>
    <row r="196" spans="2:7" x14ac:dyDescent="0.25">
      <c r="B196" s="4" t="s">
        <v>322</v>
      </c>
      <c r="C196" s="4" t="s">
        <v>323</v>
      </c>
      <c r="D196" s="4" t="s">
        <v>15</v>
      </c>
      <c r="E196" s="4" t="s">
        <v>78</v>
      </c>
      <c r="F196" s="6">
        <v>693.49</v>
      </c>
      <c r="G196" s="6">
        <v>526.95000000000005</v>
      </c>
    </row>
    <row r="197" spans="2:7" x14ac:dyDescent="0.25">
      <c r="B197" s="4" t="s">
        <v>324</v>
      </c>
      <c r="C197" s="4" t="s">
        <v>325</v>
      </c>
      <c r="D197" s="4" t="s">
        <v>15</v>
      </c>
      <c r="E197" s="4" t="s">
        <v>78</v>
      </c>
      <c r="F197" s="6">
        <v>169.72</v>
      </c>
      <c r="G197" s="6">
        <v>606.08000000000004</v>
      </c>
    </row>
    <row r="198" spans="2:7" x14ac:dyDescent="0.25">
      <c r="B198" s="4" t="s">
        <v>326</v>
      </c>
      <c r="C198" s="4" t="s">
        <v>327</v>
      </c>
      <c r="D198" s="4" t="s">
        <v>15</v>
      </c>
      <c r="E198" s="4" t="s">
        <v>12</v>
      </c>
      <c r="F198" s="6">
        <v>593.19000000000005</v>
      </c>
      <c r="G198" s="6">
        <v>636.33000000000004</v>
      </c>
    </row>
    <row r="199" spans="2:7" x14ac:dyDescent="0.25">
      <c r="B199" s="4" t="s">
        <v>328</v>
      </c>
      <c r="C199" s="4" t="s">
        <v>329</v>
      </c>
      <c r="D199" s="4" t="s">
        <v>11</v>
      </c>
      <c r="E199" s="4" t="s">
        <v>12</v>
      </c>
      <c r="F199" s="6">
        <v>846.36</v>
      </c>
      <c r="G199" s="6">
        <v>357.21</v>
      </c>
    </row>
    <row r="200" spans="2:7" x14ac:dyDescent="0.25">
      <c r="B200" s="4" t="s">
        <v>330</v>
      </c>
      <c r="C200" s="4" t="s">
        <v>331</v>
      </c>
      <c r="D200" s="4" t="s">
        <v>15</v>
      </c>
      <c r="E200" s="4" t="s">
        <v>19</v>
      </c>
      <c r="F200" s="6">
        <v>833.51</v>
      </c>
      <c r="G200" s="6">
        <v>698.18</v>
      </c>
    </row>
    <row r="201" spans="2:7" x14ac:dyDescent="0.25">
      <c r="B201" s="4" t="s">
        <v>332</v>
      </c>
      <c r="C201" s="4" t="s">
        <v>333</v>
      </c>
      <c r="D201" s="4" t="s">
        <v>15</v>
      </c>
      <c r="E201" s="4" t="s">
        <v>78</v>
      </c>
      <c r="F201" s="6">
        <v>947.86</v>
      </c>
      <c r="G201" s="6">
        <v>472.98</v>
      </c>
    </row>
    <row r="202" spans="2:7" x14ac:dyDescent="0.25">
      <c r="B202" s="4" t="s">
        <v>334</v>
      </c>
      <c r="C202" s="4" t="s">
        <v>335</v>
      </c>
      <c r="D202" s="4" t="s">
        <v>11</v>
      </c>
      <c r="E202" s="4" t="s">
        <v>43</v>
      </c>
      <c r="F202" s="6">
        <v>794.25</v>
      </c>
      <c r="G202" s="6">
        <v>301.01</v>
      </c>
    </row>
    <row r="203" spans="2:7" x14ac:dyDescent="0.25">
      <c r="B203" s="4" t="s">
        <v>336</v>
      </c>
      <c r="C203" s="4" t="s">
        <v>337</v>
      </c>
      <c r="D203" s="4" t="s">
        <v>15</v>
      </c>
      <c r="E203" s="4" t="s">
        <v>26</v>
      </c>
      <c r="F203" s="6">
        <v>704.48</v>
      </c>
      <c r="G203" s="6">
        <v>504.8</v>
      </c>
    </row>
    <row r="204" spans="2:7" x14ac:dyDescent="0.25">
      <c r="B204" s="4" t="s">
        <v>338</v>
      </c>
      <c r="C204" s="4" t="s">
        <v>339</v>
      </c>
      <c r="D204" s="4" t="s">
        <v>15</v>
      </c>
      <c r="E204" s="4" t="s">
        <v>12</v>
      </c>
      <c r="F204" s="6">
        <v>128.30000000000001</v>
      </c>
      <c r="G204" s="6">
        <v>303.17</v>
      </c>
    </row>
    <row r="205" spans="2:7" x14ac:dyDescent="0.25">
      <c r="B205" s="4" t="s">
        <v>9</v>
      </c>
      <c r="C205" s="4" t="s">
        <v>340</v>
      </c>
      <c r="D205" s="4" t="s">
        <v>11</v>
      </c>
      <c r="E205" s="4" t="s">
        <v>16</v>
      </c>
      <c r="F205" s="6">
        <v>846.78</v>
      </c>
      <c r="G205" s="6">
        <v>434.75</v>
      </c>
    </row>
    <row r="206" spans="2:7" x14ac:dyDescent="0.25">
      <c r="B206" s="4" t="s">
        <v>341</v>
      </c>
      <c r="C206" s="4" t="s">
        <v>342</v>
      </c>
      <c r="D206" s="4" t="s">
        <v>65</v>
      </c>
      <c r="E206" s="4" t="s">
        <v>26</v>
      </c>
      <c r="F206" s="6">
        <v>3.17</v>
      </c>
      <c r="G206" s="6">
        <v>453.12</v>
      </c>
    </row>
    <row r="207" spans="2:7" x14ac:dyDescent="0.25">
      <c r="B207" s="4" t="s">
        <v>343</v>
      </c>
      <c r="C207" s="4" t="s">
        <v>344</v>
      </c>
      <c r="D207" s="4" t="s">
        <v>11</v>
      </c>
      <c r="E207" s="4" t="s">
        <v>16</v>
      </c>
      <c r="F207" s="6">
        <v>334.75</v>
      </c>
      <c r="G207" s="6">
        <v>701.46</v>
      </c>
    </row>
    <row r="208" spans="2:7" x14ac:dyDescent="0.25">
      <c r="B208" s="4" t="s">
        <v>345</v>
      </c>
      <c r="C208" s="4" t="s">
        <v>346</v>
      </c>
      <c r="D208" s="4" t="s">
        <v>11</v>
      </c>
      <c r="E208" s="4" t="s">
        <v>16</v>
      </c>
      <c r="F208" s="6">
        <v>17.559999999999999</v>
      </c>
      <c r="G208" s="6">
        <v>151.27000000000001</v>
      </c>
    </row>
    <row r="209" spans="2:7" x14ac:dyDescent="0.25">
      <c r="B209" s="4" t="s">
        <v>347</v>
      </c>
      <c r="C209" s="4" t="s">
        <v>348</v>
      </c>
      <c r="D209" s="4" t="s">
        <v>138</v>
      </c>
      <c r="E209" s="4" t="s">
        <v>36</v>
      </c>
      <c r="F209" s="6">
        <v>451.52</v>
      </c>
      <c r="G209" s="6">
        <v>949.42</v>
      </c>
    </row>
    <row r="210" spans="2:7" x14ac:dyDescent="0.25">
      <c r="B210" s="4" t="s">
        <v>349</v>
      </c>
      <c r="C210" s="4" t="s">
        <v>350</v>
      </c>
      <c r="D210" s="4" t="s">
        <v>15</v>
      </c>
      <c r="E210" s="4" t="s">
        <v>36</v>
      </c>
      <c r="F210" s="6">
        <v>72.930000000000007</v>
      </c>
      <c r="G210" s="6">
        <v>726.39</v>
      </c>
    </row>
    <row r="211" spans="2:7" x14ac:dyDescent="0.25">
      <c r="B211" s="4" t="s">
        <v>351</v>
      </c>
      <c r="C211" s="4" t="s">
        <v>352</v>
      </c>
      <c r="D211" s="4" t="s">
        <v>11</v>
      </c>
      <c r="E211" s="4" t="s">
        <v>43</v>
      </c>
      <c r="F211" s="6">
        <v>651.27</v>
      </c>
      <c r="G211" s="6">
        <v>304.81</v>
      </c>
    </row>
    <row r="212" spans="2:7" x14ac:dyDescent="0.25">
      <c r="B212" s="4" t="s">
        <v>353</v>
      </c>
      <c r="C212" s="4" t="s">
        <v>354</v>
      </c>
      <c r="D212" s="4" t="s">
        <v>15</v>
      </c>
      <c r="E212" s="4" t="s">
        <v>78</v>
      </c>
      <c r="F212" s="6">
        <v>520.1</v>
      </c>
      <c r="G212" s="6">
        <v>339.05</v>
      </c>
    </row>
    <row r="213" spans="2:7" x14ac:dyDescent="0.25">
      <c r="B213" s="4" t="s">
        <v>355</v>
      </c>
      <c r="C213" s="4" t="s">
        <v>356</v>
      </c>
      <c r="D213" s="4" t="s">
        <v>15</v>
      </c>
      <c r="E213" s="4" t="s">
        <v>36</v>
      </c>
      <c r="F213" s="6">
        <v>711.58</v>
      </c>
      <c r="G213" s="6">
        <v>895.74</v>
      </c>
    </row>
    <row r="214" spans="2:7" x14ac:dyDescent="0.25">
      <c r="B214" s="4" t="s">
        <v>357</v>
      </c>
      <c r="C214" s="4" t="s">
        <v>358</v>
      </c>
      <c r="D214" s="4" t="s">
        <v>15</v>
      </c>
      <c r="E214" s="4"/>
      <c r="F214" s="6">
        <v>708.64</v>
      </c>
      <c r="G214" s="6">
        <v>749.34</v>
      </c>
    </row>
    <row r="215" spans="2:7" x14ac:dyDescent="0.25">
      <c r="B215" s="4" t="s">
        <v>359</v>
      </c>
      <c r="C215" s="4" t="s">
        <v>360</v>
      </c>
      <c r="D215" s="4" t="s">
        <v>15</v>
      </c>
      <c r="E215" s="4"/>
      <c r="F215" s="6">
        <v>183.09</v>
      </c>
      <c r="G215" s="6">
        <v>428.95</v>
      </c>
    </row>
    <row r="216" spans="2:7" x14ac:dyDescent="0.25">
      <c r="B216" s="4" t="s">
        <v>361</v>
      </c>
      <c r="C216" s="4" t="s">
        <v>362</v>
      </c>
      <c r="D216" s="4" t="s">
        <v>11</v>
      </c>
      <c r="E216" s="4"/>
      <c r="F216" s="6">
        <v>111.37</v>
      </c>
      <c r="G216" s="6">
        <v>680.55</v>
      </c>
    </row>
    <row r="217" spans="2:7" x14ac:dyDescent="0.25">
      <c r="B217" s="4" t="s">
        <v>363</v>
      </c>
      <c r="C217" s="4" t="s">
        <v>364</v>
      </c>
      <c r="D217" s="4" t="s">
        <v>15</v>
      </c>
      <c r="E217" s="4" t="s">
        <v>26</v>
      </c>
      <c r="F217" s="6">
        <v>550.48</v>
      </c>
      <c r="G217" s="6">
        <v>507.36</v>
      </c>
    </row>
    <row r="218" spans="2:7" x14ac:dyDescent="0.25">
      <c r="B218" s="4" t="s">
        <v>365</v>
      </c>
      <c r="C218" s="4" t="s">
        <v>366</v>
      </c>
      <c r="D218" s="4" t="s">
        <v>11</v>
      </c>
      <c r="E218" s="4"/>
      <c r="F218" s="6">
        <v>764.32</v>
      </c>
      <c r="G218" s="6">
        <v>124.74</v>
      </c>
    </row>
    <row r="219" spans="2:7" x14ac:dyDescent="0.25">
      <c r="B219" s="4" t="s">
        <v>367</v>
      </c>
      <c r="C219" s="4" t="s">
        <v>368</v>
      </c>
      <c r="D219" s="4" t="s">
        <v>15</v>
      </c>
      <c r="E219" s="4" t="s">
        <v>19</v>
      </c>
      <c r="F219" s="6">
        <v>817.69</v>
      </c>
      <c r="G219" s="6">
        <v>104.89</v>
      </c>
    </row>
    <row r="220" spans="2:7" x14ac:dyDescent="0.25">
      <c r="B220" s="4" t="s">
        <v>369</v>
      </c>
      <c r="C220" s="4" t="s">
        <v>370</v>
      </c>
      <c r="D220" s="4" t="s">
        <v>11</v>
      </c>
      <c r="E220" s="4"/>
      <c r="F220" s="6">
        <v>245.77</v>
      </c>
      <c r="G220" s="6">
        <v>792.57</v>
      </c>
    </row>
    <row r="221" spans="2:7" x14ac:dyDescent="0.25">
      <c r="B221" s="4" t="s">
        <v>371</v>
      </c>
      <c r="C221" s="4" t="s">
        <v>372</v>
      </c>
      <c r="D221" s="4" t="s">
        <v>15</v>
      </c>
      <c r="E221" s="4" t="s">
        <v>78</v>
      </c>
      <c r="F221" s="6">
        <v>784.34</v>
      </c>
      <c r="G221" s="6">
        <v>216.46</v>
      </c>
    </row>
    <row r="222" spans="2:7" x14ac:dyDescent="0.25">
      <c r="B222" s="4" t="s">
        <v>373</v>
      </c>
      <c r="C222" s="4" t="s">
        <v>374</v>
      </c>
      <c r="D222" s="4" t="s">
        <v>15</v>
      </c>
      <c r="E222" s="4" t="s">
        <v>78</v>
      </c>
      <c r="F222" s="6">
        <v>755.36</v>
      </c>
      <c r="G222" s="6">
        <v>845.09</v>
      </c>
    </row>
    <row r="223" spans="2:7" x14ac:dyDescent="0.25">
      <c r="B223" s="4" t="s">
        <v>375</v>
      </c>
      <c r="C223" s="4" t="s">
        <v>376</v>
      </c>
      <c r="D223" s="4" t="s">
        <v>15</v>
      </c>
      <c r="E223" s="4"/>
      <c r="F223" s="6">
        <v>634.16</v>
      </c>
      <c r="G223" s="6">
        <v>89.62</v>
      </c>
    </row>
    <row r="224" spans="2:7" x14ac:dyDescent="0.25">
      <c r="B224" s="4" t="s">
        <v>377</v>
      </c>
      <c r="C224" s="4" t="s">
        <v>378</v>
      </c>
      <c r="D224" s="4" t="s">
        <v>15</v>
      </c>
      <c r="E224" s="4" t="s">
        <v>36</v>
      </c>
      <c r="F224" s="6">
        <v>943.32</v>
      </c>
      <c r="G224" s="6">
        <v>212.83</v>
      </c>
    </row>
    <row r="225" spans="2:7" x14ac:dyDescent="0.25">
      <c r="B225" s="4" t="s">
        <v>379</v>
      </c>
      <c r="C225" s="4" t="s">
        <v>380</v>
      </c>
      <c r="D225" s="4" t="s">
        <v>138</v>
      </c>
      <c r="E225" s="4" t="s">
        <v>16</v>
      </c>
      <c r="F225" s="6">
        <v>185.85</v>
      </c>
      <c r="G225" s="6">
        <v>322.91000000000003</v>
      </c>
    </row>
    <row r="226" spans="2:7" x14ac:dyDescent="0.25">
      <c r="B226" s="4" t="s">
        <v>381</v>
      </c>
      <c r="C226" s="4" t="s">
        <v>382</v>
      </c>
      <c r="D226" s="4" t="s">
        <v>15</v>
      </c>
      <c r="E226" s="4" t="s">
        <v>16</v>
      </c>
      <c r="F226" s="6">
        <v>650.75</v>
      </c>
      <c r="G226" s="6">
        <v>979.64</v>
      </c>
    </row>
    <row r="227" spans="2:7" x14ac:dyDescent="0.25">
      <c r="B227" s="4" t="s">
        <v>383</v>
      </c>
      <c r="C227" s="4" t="s">
        <v>384</v>
      </c>
      <c r="D227" s="4" t="s">
        <v>15</v>
      </c>
      <c r="E227" s="4" t="s">
        <v>43</v>
      </c>
      <c r="F227" s="6">
        <v>632.4</v>
      </c>
      <c r="G227" s="6">
        <v>500.49</v>
      </c>
    </row>
    <row r="228" spans="2:7" x14ac:dyDescent="0.25">
      <c r="B228" s="4" t="s">
        <v>385</v>
      </c>
      <c r="C228" s="4" t="s">
        <v>386</v>
      </c>
      <c r="D228" s="4" t="s">
        <v>15</v>
      </c>
      <c r="E228" s="4" t="s">
        <v>19</v>
      </c>
      <c r="F228" s="6">
        <v>858.91</v>
      </c>
      <c r="G228" s="6">
        <v>347.55</v>
      </c>
    </row>
    <row r="229" spans="2:7" x14ac:dyDescent="0.25">
      <c r="B229" s="4" t="s">
        <v>387</v>
      </c>
      <c r="C229" s="4" t="s">
        <v>388</v>
      </c>
      <c r="D229" s="4" t="s">
        <v>15</v>
      </c>
      <c r="E229" s="4" t="s">
        <v>12</v>
      </c>
      <c r="F229" s="6">
        <v>995.91</v>
      </c>
      <c r="G229" s="6">
        <v>238.59</v>
      </c>
    </row>
    <row r="230" spans="2:7" x14ac:dyDescent="0.25">
      <c r="B230" s="4" t="s">
        <v>389</v>
      </c>
      <c r="C230" s="4" t="s">
        <v>390</v>
      </c>
      <c r="D230" s="4" t="s">
        <v>15</v>
      </c>
      <c r="E230" s="4" t="s">
        <v>26</v>
      </c>
      <c r="F230" s="6">
        <v>80.180000000000007</v>
      </c>
      <c r="G230" s="6">
        <v>765.14</v>
      </c>
    </row>
    <row r="231" spans="2:7" x14ac:dyDescent="0.25">
      <c r="B231" s="4" t="s">
        <v>391</v>
      </c>
      <c r="C231" s="4" t="s">
        <v>392</v>
      </c>
      <c r="D231" s="4" t="s">
        <v>11</v>
      </c>
      <c r="E231" s="4" t="s">
        <v>26</v>
      </c>
      <c r="F231" s="6">
        <v>422.07</v>
      </c>
      <c r="G231" s="6">
        <v>117.57</v>
      </c>
    </row>
    <row r="232" spans="2:7" x14ac:dyDescent="0.25">
      <c r="B232" s="4" t="s">
        <v>393</v>
      </c>
      <c r="C232" s="4" t="s">
        <v>394</v>
      </c>
      <c r="D232" s="4" t="s">
        <v>11</v>
      </c>
      <c r="E232" s="4" t="s">
        <v>16</v>
      </c>
      <c r="F232" s="6">
        <v>590.97</v>
      </c>
      <c r="G232" s="6">
        <v>967.97</v>
      </c>
    </row>
    <row r="233" spans="2:7" x14ac:dyDescent="0.25">
      <c r="B233" s="4" t="s">
        <v>395</v>
      </c>
      <c r="C233" s="4" t="s">
        <v>396</v>
      </c>
      <c r="D233" s="4" t="s">
        <v>11</v>
      </c>
      <c r="E233" s="4" t="s">
        <v>78</v>
      </c>
      <c r="F233" s="6">
        <v>282.05</v>
      </c>
      <c r="G233" s="6">
        <v>0.36</v>
      </c>
    </row>
    <row r="234" spans="2:7" x14ac:dyDescent="0.25">
      <c r="B234" s="4" t="s">
        <v>397</v>
      </c>
      <c r="C234" s="4" t="s">
        <v>398</v>
      </c>
      <c r="D234" s="4" t="s">
        <v>11</v>
      </c>
      <c r="E234" s="4" t="s">
        <v>12</v>
      </c>
      <c r="F234" s="6">
        <v>573.15</v>
      </c>
      <c r="G234" s="6">
        <v>997.77</v>
      </c>
    </row>
    <row r="235" spans="2:7" x14ac:dyDescent="0.25">
      <c r="B235" s="4" t="s">
        <v>399</v>
      </c>
      <c r="C235" s="4" t="s">
        <v>400</v>
      </c>
      <c r="D235" s="4" t="s">
        <v>11</v>
      </c>
      <c r="E235" s="4" t="s">
        <v>19</v>
      </c>
      <c r="F235" s="6">
        <v>900.42</v>
      </c>
      <c r="G235" s="6">
        <v>997.26</v>
      </c>
    </row>
    <row r="236" spans="2:7" x14ac:dyDescent="0.25">
      <c r="B236" s="4" t="s">
        <v>401</v>
      </c>
      <c r="C236" s="4" t="s">
        <v>402</v>
      </c>
      <c r="D236" s="4" t="s">
        <v>15</v>
      </c>
      <c r="E236" s="4" t="s">
        <v>43</v>
      </c>
      <c r="F236" s="6">
        <v>18.010000000000002</v>
      </c>
      <c r="G236" s="6">
        <v>136.86000000000001</v>
      </c>
    </row>
    <row r="237" spans="2:7" x14ac:dyDescent="0.25">
      <c r="B237" s="4" t="s">
        <v>403</v>
      </c>
      <c r="C237" s="4" t="s">
        <v>404</v>
      </c>
      <c r="D237" s="4" t="s">
        <v>11</v>
      </c>
      <c r="E237" s="4" t="s">
        <v>78</v>
      </c>
      <c r="F237" s="6">
        <v>548.13</v>
      </c>
      <c r="G237" s="6">
        <v>83.85</v>
      </c>
    </row>
    <row r="238" spans="2:7" x14ac:dyDescent="0.25">
      <c r="B238" s="4" t="s">
        <v>405</v>
      </c>
      <c r="C238" s="4" t="s">
        <v>406</v>
      </c>
      <c r="D238" s="4" t="s">
        <v>11</v>
      </c>
      <c r="E238" s="4" t="s">
        <v>19</v>
      </c>
      <c r="F238" s="6">
        <v>362.48</v>
      </c>
      <c r="G238" s="6">
        <v>773.32</v>
      </c>
    </row>
    <row r="239" spans="2:7" x14ac:dyDescent="0.25">
      <c r="B239" s="4" t="s">
        <v>407</v>
      </c>
      <c r="C239" s="4" t="s">
        <v>408</v>
      </c>
      <c r="D239" s="4" t="s">
        <v>15</v>
      </c>
      <c r="E239" s="4" t="s">
        <v>16</v>
      </c>
      <c r="F239" s="6">
        <v>497.16</v>
      </c>
      <c r="G239" s="6">
        <v>497.44</v>
      </c>
    </row>
    <row r="240" spans="2:7" x14ac:dyDescent="0.25">
      <c r="B240" s="4" t="s">
        <v>409</v>
      </c>
      <c r="C240" s="4" t="s">
        <v>410</v>
      </c>
      <c r="D240" s="4" t="s">
        <v>138</v>
      </c>
      <c r="E240" s="4"/>
      <c r="F240" s="6">
        <v>766.77</v>
      </c>
      <c r="G240" s="6">
        <v>911.58</v>
      </c>
    </row>
    <row r="241" spans="2:7" x14ac:dyDescent="0.25">
      <c r="B241" s="4" t="s">
        <v>411</v>
      </c>
      <c r="C241" s="4" t="s">
        <v>412</v>
      </c>
      <c r="D241" s="4" t="s">
        <v>15</v>
      </c>
      <c r="E241" s="4"/>
      <c r="F241" s="6">
        <v>128.31</v>
      </c>
      <c r="G241" s="6">
        <v>731.62</v>
      </c>
    </row>
    <row r="242" spans="2:7" x14ac:dyDescent="0.25">
      <c r="B242" s="4" t="s">
        <v>413</v>
      </c>
      <c r="C242" s="4" t="s">
        <v>414</v>
      </c>
      <c r="D242" s="4" t="s">
        <v>11</v>
      </c>
      <c r="E242" s="4" t="s">
        <v>12</v>
      </c>
      <c r="F242" s="6">
        <v>52.84</v>
      </c>
      <c r="G242" s="6">
        <v>25.81</v>
      </c>
    </row>
    <row r="243" spans="2:7" x14ac:dyDescent="0.25">
      <c r="B243" s="4" t="s">
        <v>415</v>
      </c>
      <c r="C243" s="4" t="s">
        <v>416</v>
      </c>
      <c r="D243" s="4" t="s">
        <v>15</v>
      </c>
      <c r="E243" s="4" t="s">
        <v>36</v>
      </c>
      <c r="F243" s="6">
        <v>434.46</v>
      </c>
      <c r="G243" s="6">
        <v>738.65</v>
      </c>
    </row>
    <row r="244" spans="2:7" x14ac:dyDescent="0.25">
      <c r="B244" s="4" t="s">
        <v>417</v>
      </c>
      <c r="C244" s="4" t="s">
        <v>418</v>
      </c>
      <c r="D244" s="4" t="s">
        <v>113</v>
      </c>
      <c r="E244" s="4"/>
      <c r="F244" s="6">
        <v>477.25</v>
      </c>
      <c r="G244" s="6">
        <v>518.74</v>
      </c>
    </row>
    <row r="245" spans="2:7" x14ac:dyDescent="0.25">
      <c r="B245" s="4" t="s">
        <v>419</v>
      </c>
      <c r="C245" s="4" t="s">
        <v>420</v>
      </c>
      <c r="D245" s="4" t="s">
        <v>15</v>
      </c>
      <c r="E245" s="4" t="s">
        <v>26</v>
      </c>
      <c r="F245" s="6">
        <v>567.19000000000005</v>
      </c>
      <c r="G245" s="6">
        <v>217.24</v>
      </c>
    </row>
  </sheetData>
  <mergeCells count="2">
    <mergeCell ref="B37:C37"/>
    <mergeCell ref="D37:E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8AA2D-D34A-4E61-A8FF-B655D66C026D}">
  <dimension ref="B2:M64"/>
  <sheetViews>
    <sheetView topLeftCell="A39" zoomScale="175" zoomScaleNormal="175" workbookViewId="0">
      <selection activeCell="G51" sqref="G51:G58"/>
    </sheetView>
  </sheetViews>
  <sheetFormatPr defaultRowHeight="15" x14ac:dyDescent="0.25"/>
  <cols>
    <col min="2" max="2" width="16.7109375" bestFit="1" customWidth="1"/>
    <col min="6" max="6" width="10" customWidth="1"/>
    <col min="7" max="7" width="8.140625" customWidth="1"/>
    <col min="8" max="8" width="17.28515625" customWidth="1"/>
    <col min="9" max="9" width="14.5703125" customWidth="1"/>
    <col min="10" max="10" width="10" customWidth="1"/>
    <col min="11" max="11" width="9.140625" customWidth="1"/>
    <col min="15" max="15" width="14.28515625" customWidth="1"/>
    <col min="16" max="16" width="15.28515625" bestFit="1" customWidth="1"/>
  </cols>
  <sheetData>
    <row r="2" spans="2:13" ht="20.25" thickBot="1" x14ac:dyDescent="0.35">
      <c r="B2" s="37" t="s">
        <v>434</v>
      </c>
      <c r="C2" s="37"/>
      <c r="D2" s="37"/>
      <c r="E2" s="37"/>
      <c r="F2" s="37"/>
      <c r="G2" s="37"/>
      <c r="H2" s="37"/>
      <c r="I2" s="37"/>
      <c r="J2" s="37"/>
      <c r="K2" s="37"/>
      <c r="L2" s="37"/>
      <c r="M2" s="37"/>
    </row>
    <row r="3" spans="2:13" ht="15.75" thickTop="1" x14ac:dyDescent="0.25"/>
    <row r="16" spans="2:13" ht="16.5" thickBot="1" x14ac:dyDescent="0.3">
      <c r="B16" s="36" t="s">
        <v>627</v>
      </c>
      <c r="C16" s="36"/>
      <c r="D16" s="36"/>
      <c r="E16" s="36"/>
      <c r="F16" s="36"/>
      <c r="G16" s="36"/>
      <c r="H16" s="36"/>
      <c r="I16" s="36"/>
      <c r="J16" s="36"/>
      <c r="K16" s="36"/>
      <c r="L16" s="36"/>
      <c r="M16" s="36"/>
    </row>
    <row r="17" spans="2:13" ht="15.75" thickTop="1" x14ac:dyDescent="0.25"/>
    <row r="23" spans="2:13" x14ac:dyDescent="0.25">
      <c r="B23" s="3" t="s">
        <v>422</v>
      </c>
      <c r="C23" s="10" t="s">
        <v>423</v>
      </c>
      <c r="D23" s="11">
        <v>0.1</v>
      </c>
      <c r="F23" s="10"/>
      <c r="G23" s="10" t="s">
        <v>423</v>
      </c>
      <c r="H23" s="11" t="s">
        <v>439</v>
      </c>
      <c r="I23" s="51" t="s">
        <v>440</v>
      </c>
      <c r="J23" s="52"/>
      <c r="K23" s="52"/>
    </row>
    <row r="24" spans="2:13" x14ac:dyDescent="0.25">
      <c r="B24" s="13" t="s">
        <v>435</v>
      </c>
      <c r="C24" s="14">
        <v>87</v>
      </c>
      <c r="D24" s="23"/>
      <c r="F24" s="43" t="s">
        <v>427</v>
      </c>
      <c r="G24" s="12">
        <v>87</v>
      </c>
      <c r="H24" s="12" t="s">
        <v>441</v>
      </c>
      <c r="I24" s="48" t="s">
        <v>645</v>
      </c>
      <c r="J24" s="49"/>
      <c r="K24" s="50"/>
    </row>
    <row r="25" spans="2:13" x14ac:dyDescent="0.25">
      <c r="B25" s="13" t="s">
        <v>436</v>
      </c>
      <c r="C25" s="14">
        <v>10</v>
      </c>
      <c r="D25" s="23"/>
    </row>
    <row r="26" spans="2:13" x14ac:dyDescent="0.25">
      <c r="B26" s="13" t="s">
        <v>437</v>
      </c>
      <c r="C26" s="14">
        <v>237</v>
      </c>
      <c r="D26" s="23"/>
    </row>
    <row r="27" spans="2:13" x14ac:dyDescent="0.25">
      <c r="B27" s="13" t="s">
        <v>438</v>
      </c>
      <c r="C27" s="14">
        <v>123</v>
      </c>
      <c r="D27" s="23"/>
    </row>
    <row r="30" spans="2:13" ht="16.5" thickBot="1" x14ac:dyDescent="0.3">
      <c r="B30" s="36" t="s">
        <v>442</v>
      </c>
      <c r="C30" s="36"/>
      <c r="D30" s="36"/>
      <c r="E30" s="36"/>
      <c r="F30" s="36"/>
      <c r="G30" s="36"/>
      <c r="H30" s="36"/>
      <c r="I30" s="36"/>
      <c r="J30" s="36"/>
      <c r="K30" s="36"/>
      <c r="L30" s="36"/>
      <c r="M30" s="36"/>
    </row>
    <row r="31" spans="2:13" ht="15.75" thickTop="1" x14ac:dyDescent="0.25"/>
    <row r="38" spans="2:13" ht="15.75" thickBot="1" x14ac:dyDescent="0.3">
      <c r="B38" s="40" t="s">
        <v>443</v>
      </c>
      <c r="C38" s="40"/>
      <c r="D38" s="40"/>
      <c r="E38" s="40"/>
      <c r="F38" s="40"/>
      <c r="G38" s="40"/>
      <c r="H38" s="40"/>
      <c r="I38" s="40"/>
      <c r="J38" s="40"/>
      <c r="K38" s="40"/>
      <c r="L38" s="40"/>
      <c r="M38" s="40"/>
    </row>
    <row r="50" spans="2:7" x14ac:dyDescent="0.25">
      <c r="B50" s="3" t="s">
        <v>444</v>
      </c>
      <c r="C50" s="10" t="s">
        <v>445</v>
      </c>
      <c r="D50" s="10" t="s">
        <v>423</v>
      </c>
      <c r="E50" s="11" t="s">
        <v>450</v>
      </c>
      <c r="F50" s="11" t="s">
        <v>451</v>
      </c>
      <c r="G50" s="11" t="s">
        <v>452</v>
      </c>
    </row>
    <row r="51" spans="2:7" x14ac:dyDescent="0.25">
      <c r="B51" s="13" t="s">
        <v>435</v>
      </c>
      <c r="C51" s="24">
        <v>88</v>
      </c>
      <c r="D51" s="24">
        <v>199</v>
      </c>
      <c r="E51" s="23">
        <f>PRODUCT(C51,D51)</f>
        <v>17512</v>
      </c>
      <c r="F51" s="23" t="str">
        <f>IF(E51&gt;250000,"Good",IF(E51&gt;100000,"Ok","Bad"))</f>
        <v>Bad</v>
      </c>
      <c r="G51" s="23" t="str" cm="1">
        <f t="array" ref="G51">_xlfn.IFS(E51&gt;250000,"Good",E51&gt;100000,"Ok",TRUE,"Bad")</f>
        <v>Bad</v>
      </c>
    </row>
    <row r="52" spans="2:7" x14ac:dyDescent="0.25">
      <c r="B52" s="13" t="s">
        <v>436</v>
      </c>
      <c r="C52" s="24">
        <v>135</v>
      </c>
      <c r="D52" s="24">
        <v>799</v>
      </c>
      <c r="E52" s="23">
        <f t="shared" ref="E52:E58" si="0">PRODUCT(C52,D52)</f>
        <v>107865</v>
      </c>
      <c r="F52" s="23" t="str">
        <f t="shared" ref="F52:F58" si="1">IF(E52&gt;250000,"Good",IF(E52&gt;100000,"Ok","Bad"))</f>
        <v>Ok</v>
      </c>
      <c r="G52" s="23" t="str" cm="1">
        <f t="array" ref="G52">_xlfn.IFS(E52&gt;250000,"Good",E52&gt;100000,"Ok",TRUE,"Bad")</f>
        <v>Ok</v>
      </c>
    </row>
    <row r="53" spans="2:7" x14ac:dyDescent="0.25">
      <c r="B53" s="13" t="s">
        <v>437</v>
      </c>
      <c r="C53" s="24">
        <v>577</v>
      </c>
      <c r="D53" s="24">
        <v>499</v>
      </c>
      <c r="E53" s="23">
        <f t="shared" si="0"/>
        <v>287923</v>
      </c>
      <c r="F53" s="23" t="str">
        <f t="shared" si="1"/>
        <v>Good</v>
      </c>
      <c r="G53" s="23" t="str" cm="1">
        <f t="array" ref="G53">_xlfn.IFS(E53&gt;250000,"Good",E53&gt;100000,"Ok",TRUE,"Bad")</f>
        <v>Good</v>
      </c>
    </row>
    <row r="54" spans="2:7" x14ac:dyDescent="0.25">
      <c r="B54" s="13" t="s">
        <v>438</v>
      </c>
      <c r="C54" s="24">
        <v>293</v>
      </c>
      <c r="D54" s="24">
        <v>999</v>
      </c>
      <c r="E54" s="23">
        <f t="shared" si="0"/>
        <v>292707</v>
      </c>
      <c r="F54" s="23" t="str">
        <f t="shared" si="1"/>
        <v>Good</v>
      </c>
      <c r="G54" s="23" t="str" cm="1">
        <f t="array" ref="G54">_xlfn.IFS(E54&gt;250000,"Good",E54&gt;100000,"Ok",TRUE,"Bad")</f>
        <v>Good</v>
      </c>
    </row>
    <row r="55" spans="2:7" x14ac:dyDescent="0.25">
      <c r="B55" s="13" t="s">
        <v>446</v>
      </c>
      <c r="C55" s="24">
        <v>2</v>
      </c>
      <c r="D55" s="24">
        <v>999</v>
      </c>
      <c r="E55" s="23">
        <f t="shared" si="0"/>
        <v>1998</v>
      </c>
      <c r="F55" s="23" t="str">
        <f t="shared" si="1"/>
        <v>Bad</v>
      </c>
      <c r="G55" s="23" t="str" cm="1">
        <f t="array" ref="G55">_xlfn.IFS(E55&gt;250000,"Good",E55&gt;100000,"Ok",TRUE,"Bad")</f>
        <v>Bad</v>
      </c>
    </row>
    <row r="56" spans="2:7" x14ac:dyDescent="0.25">
      <c r="B56" s="13" t="s">
        <v>447</v>
      </c>
      <c r="C56" s="24">
        <v>333</v>
      </c>
      <c r="D56" s="24">
        <v>1999</v>
      </c>
      <c r="E56" s="23">
        <f t="shared" si="0"/>
        <v>665667</v>
      </c>
      <c r="F56" s="23" t="str">
        <f t="shared" si="1"/>
        <v>Good</v>
      </c>
      <c r="G56" s="23" t="str" cm="1">
        <f t="array" ref="G56">_xlfn.IFS(E56&gt;250000,"Good",E56&gt;100000,"Ok",TRUE,"Bad")</f>
        <v>Good</v>
      </c>
    </row>
    <row r="57" spans="2:7" x14ac:dyDescent="0.25">
      <c r="B57" s="13" t="s">
        <v>448</v>
      </c>
      <c r="C57" s="24">
        <v>1001</v>
      </c>
      <c r="D57" s="24">
        <v>200</v>
      </c>
      <c r="E57" s="23">
        <f t="shared" si="0"/>
        <v>200200</v>
      </c>
      <c r="F57" s="23" t="str">
        <f t="shared" si="1"/>
        <v>Ok</v>
      </c>
      <c r="G57" s="23" t="str" cm="1">
        <f t="array" ref="G57">_xlfn.IFS(E57&gt;250000,"Good",E57&gt;100000,"Ok",TRUE,"Bad")</f>
        <v>Ok</v>
      </c>
    </row>
    <row r="58" spans="2:7" x14ac:dyDescent="0.25">
      <c r="B58" s="13" t="s">
        <v>449</v>
      </c>
      <c r="C58" s="24">
        <v>9</v>
      </c>
      <c r="D58" s="24">
        <v>7191</v>
      </c>
      <c r="E58" s="23">
        <f t="shared" si="0"/>
        <v>64719</v>
      </c>
      <c r="F58" s="23" t="str">
        <f t="shared" si="1"/>
        <v>Bad</v>
      </c>
      <c r="G58" s="23" t="str" cm="1">
        <f t="array" ref="G58">_xlfn.IFS(E58&gt;250000,"Good",E58&gt;100000,"Ok",TRUE,"Bad")</f>
        <v>Bad</v>
      </c>
    </row>
    <row r="60" spans="2:7" x14ac:dyDescent="0.25">
      <c r="B60" s="44" t="s">
        <v>646</v>
      </c>
    </row>
    <row r="61" spans="2:7" x14ac:dyDescent="0.25">
      <c r="B61" t="str">
        <f ca="1">_xlfn.FORMULATEXT(F51)</f>
        <v>=IF(E51&gt;250000;"Good";IF(E51&gt;100000;"Ok";"Bad"))</v>
      </c>
    </row>
    <row r="63" spans="2:7" x14ac:dyDescent="0.25">
      <c r="B63" s="44" t="s">
        <v>647</v>
      </c>
    </row>
    <row r="64" spans="2:7" x14ac:dyDescent="0.25">
      <c r="B64" t="str">
        <f ca="1">_xlfn.FORMULATEXT(G51)</f>
        <v>=IFS(E51&gt;250000;"Good";E51&gt;100000;"Ok";TRUE;"Bad")</v>
      </c>
    </row>
  </sheetData>
  <mergeCells count="2">
    <mergeCell ref="I24:K24"/>
    <mergeCell ref="I23:K23"/>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A019A-E3E2-4F5F-936B-F0B34397EF66}">
  <dimension ref="B2:S204"/>
  <sheetViews>
    <sheetView tabSelected="1" topLeftCell="A21" zoomScale="130" zoomScaleNormal="130" workbookViewId="0">
      <selection activeCell="D52" sqref="D52"/>
    </sheetView>
  </sheetViews>
  <sheetFormatPr defaultRowHeight="15" x14ac:dyDescent="0.25"/>
  <cols>
    <col min="2" max="2" width="9.85546875" customWidth="1"/>
    <col min="3" max="3" width="13.28515625" bestFit="1" customWidth="1"/>
    <col min="14" max="14" width="12.85546875" bestFit="1" customWidth="1"/>
    <col min="15" max="15" width="13.28515625" bestFit="1" customWidth="1"/>
    <col min="16" max="16" width="12.85546875" bestFit="1" customWidth="1"/>
    <col min="17" max="17" width="9.42578125" bestFit="1" customWidth="1"/>
    <col min="18" max="18" width="9.140625" bestFit="1" customWidth="1"/>
    <col min="19" max="19" width="9.42578125" bestFit="1" customWidth="1"/>
    <col min="21" max="21" width="9.140625" customWidth="1"/>
  </cols>
  <sheetData>
    <row r="2" spans="2:19" ht="20.25" thickBot="1" x14ac:dyDescent="0.35">
      <c r="B2" s="37" t="s">
        <v>453</v>
      </c>
      <c r="C2" s="37"/>
      <c r="D2" s="37"/>
      <c r="E2" s="37"/>
      <c r="F2" s="37"/>
      <c r="G2" s="37"/>
      <c r="H2" s="37"/>
      <c r="I2" s="37"/>
      <c r="J2" s="37"/>
    </row>
    <row r="3" spans="2:19" ht="15.75" thickTop="1" x14ac:dyDescent="0.25"/>
    <row r="4" spans="2:19" x14ac:dyDescent="0.25">
      <c r="N4" s="42" t="s">
        <v>3</v>
      </c>
      <c r="O4" s="42" t="s">
        <v>4</v>
      </c>
      <c r="P4" s="42" t="s">
        <v>5</v>
      </c>
      <c r="Q4" s="42" t="s">
        <v>6</v>
      </c>
      <c r="R4" s="42" t="s">
        <v>7</v>
      </c>
      <c r="S4" s="42" t="s">
        <v>8</v>
      </c>
    </row>
    <row r="5" spans="2:19" x14ac:dyDescent="0.25">
      <c r="N5" t="s">
        <v>9</v>
      </c>
      <c r="O5" t="s">
        <v>10</v>
      </c>
      <c r="P5" t="s">
        <v>11</v>
      </c>
      <c r="Q5" t="s">
        <v>12</v>
      </c>
      <c r="R5" s="5">
        <v>768.41</v>
      </c>
      <c r="S5" s="5">
        <v>147.76</v>
      </c>
    </row>
    <row r="6" spans="2:19" x14ac:dyDescent="0.25">
      <c r="N6" t="s">
        <v>13</v>
      </c>
      <c r="O6" t="s">
        <v>14</v>
      </c>
      <c r="P6" t="s">
        <v>15</v>
      </c>
      <c r="Q6" t="s">
        <v>16</v>
      </c>
      <c r="R6" s="5">
        <v>789.06</v>
      </c>
      <c r="S6" s="5">
        <v>584.54999999999995</v>
      </c>
    </row>
    <row r="7" spans="2:19" x14ac:dyDescent="0.25">
      <c r="N7" t="s">
        <v>17</v>
      </c>
      <c r="O7" t="s">
        <v>18</v>
      </c>
      <c r="P7" t="s">
        <v>15</v>
      </c>
      <c r="Q7" t="s">
        <v>19</v>
      </c>
      <c r="R7" s="5">
        <v>331.24</v>
      </c>
      <c r="S7" s="5">
        <v>641.28</v>
      </c>
    </row>
    <row r="8" spans="2:19" x14ac:dyDescent="0.25">
      <c r="N8" t="s">
        <v>20</v>
      </c>
      <c r="O8" t="s">
        <v>21</v>
      </c>
      <c r="P8" t="s">
        <v>15</v>
      </c>
      <c r="Q8" t="s">
        <v>12</v>
      </c>
      <c r="R8" s="5">
        <v>489.5</v>
      </c>
      <c r="S8" s="5">
        <v>677.01</v>
      </c>
    </row>
    <row r="9" spans="2:19" x14ac:dyDescent="0.25">
      <c r="N9" t="s">
        <v>22</v>
      </c>
      <c r="O9" t="s">
        <v>23</v>
      </c>
      <c r="P9" t="s">
        <v>11</v>
      </c>
      <c r="Q9" t="s">
        <v>19</v>
      </c>
      <c r="R9" s="5">
        <v>293.68</v>
      </c>
      <c r="S9" s="5">
        <v>440.04</v>
      </c>
    </row>
    <row r="10" spans="2:19" x14ac:dyDescent="0.25">
      <c r="N10" t="s">
        <v>24</v>
      </c>
      <c r="O10" t="s">
        <v>25</v>
      </c>
      <c r="P10" t="s">
        <v>11</v>
      </c>
      <c r="Q10" t="s">
        <v>26</v>
      </c>
      <c r="R10" s="5">
        <v>772.92</v>
      </c>
      <c r="S10" s="5">
        <v>335.77</v>
      </c>
    </row>
    <row r="11" spans="2:19" x14ac:dyDescent="0.25">
      <c r="N11" t="s">
        <v>27</v>
      </c>
      <c r="O11" t="s">
        <v>28</v>
      </c>
      <c r="P11" t="s">
        <v>29</v>
      </c>
      <c r="Q11" t="s">
        <v>16</v>
      </c>
      <c r="R11" s="5">
        <v>756.45</v>
      </c>
      <c r="S11" s="5">
        <v>286.7</v>
      </c>
    </row>
    <row r="12" spans="2:19" x14ac:dyDescent="0.25">
      <c r="N12" t="s">
        <v>30</v>
      </c>
      <c r="O12" t="s">
        <v>31</v>
      </c>
      <c r="P12" t="s">
        <v>15</v>
      </c>
      <c r="Q12" t="s">
        <v>12</v>
      </c>
      <c r="R12" s="5">
        <v>4.38</v>
      </c>
      <c r="S12" s="5">
        <v>125.77</v>
      </c>
    </row>
    <row r="13" spans="2:19" x14ac:dyDescent="0.25">
      <c r="N13" t="s">
        <v>32</v>
      </c>
      <c r="O13" t="s">
        <v>33</v>
      </c>
      <c r="P13" t="s">
        <v>11</v>
      </c>
      <c r="Q13" t="s">
        <v>19</v>
      </c>
      <c r="R13" s="5">
        <v>253.13</v>
      </c>
      <c r="S13" s="5">
        <v>216.18</v>
      </c>
    </row>
    <row r="14" spans="2:19" x14ac:dyDescent="0.25">
      <c r="N14" t="s">
        <v>34</v>
      </c>
      <c r="O14" t="s">
        <v>35</v>
      </c>
      <c r="P14" t="s">
        <v>15</v>
      </c>
      <c r="Q14" t="s">
        <v>36</v>
      </c>
      <c r="R14" s="5">
        <v>529.16999999999996</v>
      </c>
      <c r="S14" s="5">
        <v>162.02000000000001</v>
      </c>
    </row>
    <row r="15" spans="2:19" x14ac:dyDescent="0.25">
      <c r="N15" t="s">
        <v>37</v>
      </c>
      <c r="O15" t="s">
        <v>38</v>
      </c>
      <c r="P15" t="s">
        <v>15</v>
      </c>
      <c r="Q15" t="s">
        <v>16</v>
      </c>
      <c r="R15" s="5">
        <v>647.88</v>
      </c>
      <c r="S15" s="5">
        <v>275.74</v>
      </c>
    </row>
    <row r="16" spans="2:19" x14ac:dyDescent="0.25">
      <c r="N16" t="s">
        <v>39</v>
      </c>
      <c r="O16" t="s">
        <v>40</v>
      </c>
      <c r="P16" t="s">
        <v>11</v>
      </c>
      <c r="Q16" t="s">
        <v>16</v>
      </c>
      <c r="R16" s="5">
        <v>677.46</v>
      </c>
      <c r="S16" s="5">
        <v>740.72</v>
      </c>
    </row>
    <row r="17" spans="2:19" x14ac:dyDescent="0.25">
      <c r="N17" t="s">
        <v>41</v>
      </c>
      <c r="O17" t="s">
        <v>42</v>
      </c>
      <c r="P17" t="s">
        <v>15</v>
      </c>
      <c r="Q17" t="s">
        <v>43</v>
      </c>
      <c r="R17" s="5">
        <v>116.58</v>
      </c>
      <c r="S17" s="5">
        <v>619.99</v>
      </c>
    </row>
    <row r="18" spans="2:19" x14ac:dyDescent="0.25">
      <c r="N18" t="s">
        <v>44</v>
      </c>
      <c r="O18" t="s">
        <v>45</v>
      </c>
      <c r="P18" t="s">
        <v>15</v>
      </c>
      <c r="Q18" t="s">
        <v>16</v>
      </c>
      <c r="R18" s="5">
        <v>867.44</v>
      </c>
      <c r="S18" s="5">
        <v>999.67</v>
      </c>
    </row>
    <row r="19" spans="2:19" x14ac:dyDescent="0.25">
      <c r="N19" t="s">
        <v>46</v>
      </c>
      <c r="O19" t="s">
        <v>47</v>
      </c>
      <c r="P19" t="s">
        <v>15</v>
      </c>
      <c r="Q19" t="s">
        <v>12</v>
      </c>
      <c r="R19" s="5">
        <v>832.47</v>
      </c>
      <c r="S19" s="5">
        <v>820.11</v>
      </c>
    </row>
    <row r="20" spans="2:19" x14ac:dyDescent="0.25">
      <c r="N20" t="s">
        <v>48</v>
      </c>
      <c r="O20" t="s">
        <v>49</v>
      </c>
      <c r="P20" t="s">
        <v>15</v>
      </c>
      <c r="Q20" t="s">
        <v>36</v>
      </c>
      <c r="R20" s="5">
        <v>105.02</v>
      </c>
      <c r="S20" s="5">
        <v>43.26</v>
      </c>
    </row>
    <row r="21" spans="2:19" x14ac:dyDescent="0.25">
      <c r="N21" t="s">
        <v>50</v>
      </c>
      <c r="O21" t="s">
        <v>51</v>
      </c>
      <c r="P21" t="s">
        <v>52</v>
      </c>
      <c r="Q21" t="s">
        <v>26</v>
      </c>
      <c r="R21" s="5">
        <v>697.37</v>
      </c>
      <c r="S21" s="5">
        <v>530.17999999999995</v>
      </c>
    </row>
    <row r="22" spans="2:19" x14ac:dyDescent="0.25">
      <c r="N22" t="s">
        <v>53</v>
      </c>
      <c r="O22" t="s">
        <v>54</v>
      </c>
      <c r="P22" t="s">
        <v>52</v>
      </c>
      <c r="Q22" t="s">
        <v>12</v>
      </c>
      <c r="R22" s="5">
        <v>326.93</v>
      </c>
      <c r="S22" s="5">
        <v>270.92</v>
      </c>
    </row>
    <row r="23" spans="2:19" x14ac:dyDescent="0.25">
      <c r="N23" t="s">
        <v>55</v>
      </c>
      <c r="O23" t="s">
        <v>56</v>
      </c>
      <c r="P23" t="s">
        <v>11</v>
      </c>
      <c r="Q23" t="s">
        <v>12</v>
      </c>
      <c r="R23" s="5">
        <v>831.29</v>
      </c>
      <c r="S23" s="5">
        <v>288.2</v>
      </c>
    </row>
    <row r="24" spans="2:19" x14ac:dyDescent="0.25">
      <c r="N24" t="s">
        <v>57</v>
      </c>
      <c r="O24" t="s">
        <v>58</v>
      </c>
      <c r="P24" t="s">
        <v>15</v>
      </c>
      <c r="Q24" t="s">
        <v>19</v>
      </c>
      <c r="R24" s="5">
        <v>922.73</v>
      </c>
      <c r="S24" s="5">
        <v>523.12</v>
      </c>
    </row>
    <row r="25" spans="2:19" x14ac:dyDescent="0.25">
      <c r="N25" t="s">
        <v>59</v>
      </c>
      <c r="O25" t="s">
        <v>60</v>
      </c>
      <c r="P25" t="s">
        <v>11</v>
      </c>
      <c r="Q25" t="s">
        <v>43</v>
      </c>
      <c r="R25" s="5">
        <v>66.42</v>
      </c>
      <c r="S25" s="5">
        <v>784.61</v>
      </c>
    </row>
    <row r="26" spans="2:19" x14ac:dyDescent="0.25">
      <c r="N26" t="s">
        <v>61</v>
      </c>
      <c r="O26" t="s">
        <v>62</v>
      </c>
      <c r="P26" t="s">
        <v>15</v>
      </c>
      <c r="Q26" t="s">
        <v>16</v>
      </c>
      <c r="R26" s="5">
        <v>509.65</v>
      </c>
      <c r="S26" s="5">
        <v>756.29</v>
      </c>
    </row>
    <row r="27" spans="2:19" x14ac:dyDescent="0.25">
      <c r="N27" t="s">
        <v>63</v>
      </c>
      <c r="O27" t="s">
        <v>64</v>
      </c>
      <c r="P27" t="s">
        <v>65</v>
      </c>
      <c r="Q27" t="s">
        <v>43</v>
      </c>
      <c r="R27" s="5">
        <v>617.66999999999996</v>
      </c>
      <c r="S27" s="5">
        <v>595.07000000000005</v>
      </c>
    </row>
    <row r="28" spans="2:19" ht="16.5" thickBot="1" x14ac:dyDescent="0.3">
      <c r="B28" s="36" t="s">
        <v>628</v>
      </c>
      <c r="C28" s="36"/>
      <c r="D28" s="36"/>
      <c r="E28" s="36"/>
      <c r="F28" s="36"/>
      <c r="G28" s="36"/>
      <c r="H28" s="36"/>
      <c r="I28" s="36"/>
      <c r="J28" s="36"/>
      <c r="N28" t="s">
        <v>66</v>
      </c>
      <c r="O28" t="s">
        <v>67</v>
      </c>
      <c r="P28" t="s">
        <v>15</v>
      </c>
      <c r="Q28" t="s">
        <v>26</v>
      </c>
      <c r="R28" s="5">
        <v>617.79999999999995</v>
      </c>
      <c r="S28" s="5">
        <v>409.45</v>
      </c>
    </row>
    <row r="29" spans="2:19" ht="15.75" thickTop="1" x14ac:dyDescent="0.25">
      <c r="N29" t="s">
        <v>68</v>
      </c>
      <c r="O29" t="s">
        <v>69</v>
      </c>
      <c r="P29" t="s">
        <v>11</v>
      </c>
      <c r="Q29" t="s">
        <v>26</v>
      </c>
      <c r="R29" s="5">
        <v>714.25</v>
      </c>
      <c r="S29" s="5">
        <v>369.91</v>
      </c>
    </row>
    <row r="30" spans="2:19" x14ac:dyDescent="0.25">
      <c r="B30" t="s">
        <v>641</v>
      </c>
      <c r="D30" t="s">
        <v>630</v>
      </c>
      <c r="N30" t="s">
        <v>70</v>
      </c>
      <c r="O30" t="s">
        <v>71</v>
      </c>
      <c r="P30" t="s">
        <v>15</v>
      </c>
      <c r="Q30" t="s">
        <v>16</v>
      </c>
      <c r="R30" s="5">
        <v>248.49</v>
      </c>
      <c r="S30" s="5">
        <v>383.62</v>
      </c>
    </row>
    <row r="31" spans="2:19" x14ac:dyDescent="0.25">
      <c r="B31" t="s">
        <v>521</v>
      </c>
      <c r="D31" t="str">
        <f ca="1">_xlfn.FORMULATEXT(D32)</f>
        <v>=SUMIFS(R5:R204;P5:P204;"Male")</v>
      </c>
      <c r="N31" t="s">
        <v>72</v>
      </c>
      <c r="O31" t="s">
        <v>73</v>
      </c>
      <c r="P31" t="s">
        <v>11</v>
      </c>
      <c r="Q31" t="s">
        <v>19</v>
      </c>
      <c r="R31" s="5">
        <v>146.36000000000001</v>
      </c>
      <c r="S31" s="5">
        <v>792.49</v>
      </c>
    </row>
    <row r="32" spans="2:19" x14ac:dyDescent="0.25">
      <c r="B32" t="s">
        <v>640</v>
      </c>
      <c r="D32" s="41">
        <f>SUMIFS(R5:R204,P5:P204,"Male")</f>
        <v>36521.379999999976</v>
      </c>
      <c r="N32" t="s">
        <v>74</v>
      </c>
      <c r="O32" t="s">
        <v>75</v>
      </c>
      <c r="P32" t="s">
        <v>15</v>
      </c>
      <c r="Q32" t="s">
        <v>26</v>
      </c>
      <c r="R32" s="5">
        <v>518.63</v>
      </c>
      <c r="S32" s="5">
        <v>894.16</v>
      </c>
    </row>
    <row r="33" spans="2:19" x14ac:dyDescent="0.25">
      <c r="N33" t="s">
        <v>76</v>
      </c>
      <c r="O33" t="s">
        <v>77</v>
      </c>
      <c r="P33" t="s">
        <v>11</v>
      </c>
      <c r="Q33" t="s">
        <v>78</v>
      </c>
      <c r="R33" s="5">
        <v>279.89999999999998</v>
      </c>
      <c r="S33" s="5">
        <v>424.59</v>
      </c>
    </row>
    <row r="34" spans="2:19" x14ac:dyDescent="0.25">
      <c r="B34" t="s">
        <v>641</v>
      </c>
      <c r="D34" t="s">
        <v>631</v>
      </c>
      <c r="N34" t="s">
        <v>79</v>
      </c>
      <c r="O34" t="s">
        <v>80</v>
      </c>
      <c r="P34" t="s">
        <v>15</v>
      </c>
      <c r="Q34" t="s">
        <v>16</v>
      </c>
      <c r="R34" s="5">
        <v>474.97</v>
      </c>
      <c r="S34" s="5">
        <v>215.38</v>
      </c>
    </row>
    <row r="35" spans="2:19" x14ac:dyDescent="0.25">
      <c r="B35" t="s">
        <v>521</v>
      </c>
      <c r="D35" t="str">
        <f ca="1">_xlfn.FORMULATEXT(D36)</f>
        <v>=SUMIFS(R5:R204;P5:P204;"Male";Q5:Q204;"XL")</v>
      </c>
      <c r="N35" t="s">
        <v>81</v>
      </c>
      <c r="O35" t="s">
        <v>82</v>
      </c>
      <c r="P35" t="s">
        <v>15</v>
      </c>
      <c r="Q35" t="s">
        <v>19</v>
      </c>
      <c r="R35" s="5">
        <v>633.32000000000005</v>
      </c>
      <c r="S35" s="5">
        <v>345.6</v>
      </c>
    </row>
    <row r="36" spans="2:19" x14ac:dyDescent="0.25">
      <c r="B36" t="s">
        <v>640</v>
      </c>
      <c r="D36" s="41">
        <f>SUMIFS(R5:R204,P5:P204,"Male",Q5:Q204,"XL")</f>
        <v>4856.3600000000006</v>
      </c>
      <c r="N36" t="s">
        <v>83</v>
      </c>
      <c r="O36" t="s">
        <v>84</v>
      </c>
      <c r="P36" t="s">
        <v>15</v>
      </c>
      <c r="Q36" t="s">
        <v>19</v>
      </c>
      <c r="R36" s="5">
        <v>10.55</v>
      </c>
      <c r="S36" s="5">
        <v>679.21</v>
      </c>
    </row>
    <row r="37" spans="2:19" x14ac:dyDescent="0.25">
      <c r="N37" t="s">
        <v>85</v>
      </c>
      <c r="O37" t="s">
        <v>86</v>
      </c>
      <c r="P37" t="s">
        <v>15</v>
      </c>
      <c r="Q37" t="s">
        <v>26</v>
      </c>
      <c r="R37" s="5">
        <v>149.04</v>
      </c>
      <c r="S37" s="5">
        <v>867.49</v>
      </c>
    </row>
    <row r="38" spans="2:19" x14ac:dyDescent="0.25">
      <c r="B38" t="s">
        <v>641</v>
      </c>
      <c r="D38" t="s">
        <v>632</v>
      </c>
      <c r="N38" t="s">
        <v>87</v>
      </c>
      <c r="O38" t="s">
        <v>88</v>
      </c>
      <c r="P38" t="s">
        <v>52</v>
      </c>
      <c r="Q38" t="s">
        <v>12</v>
      </c>
      <c r="R38" s="5">
        <v>624.29</v>
      </c>
      <c r="S38" s="5">
        <v>6.01</v>
      </c>
    </row>
    <row r="39" spans="2:19" x14ac:dyDescent="0.25">
      <c r="B39" t="s">
        <v>521</v>
      </c>
      <c r="D39" t="str">
        <f ca="1">_xlfn.FORMULATEXT(D40)</f>
        <v>=COUNTIF(Q5:Q204;"XL")</v>
      </c>
      <c r="N39" t="s">
        <v>89</v>
      </c>
      <c r="O39" t="s">
        <v>90</v>
      </c>
      <c r="P39" t="s">
        <v>11</v>
      </c>
      <c r="Q39" t="s">
        <v>78</v>
      </c>
      <c r="R39" s="5">
        <v>482.97</v>
      </c>
      <c r="S39" s="5">
        <v>370.11</v>
      </c>
    </row>
    <row r="40" spans="2:19" x14ac:dyDescent="0.25">
      <c r="B40" t="s">
        <v>640</v>
      </c>
      <c r="D40" s="41">
        <f>COUNTIF(Q5:Q204,"XL")</f>
        <v>31</v>
      </c>
      <c r="N40" t="s">
        <v>91</v>
      </c>
      <c r="O40" t="s">
        <v>92</v>
      </c>
      <c r="P40" t="s">
        <v>11</v>
      </c>
      <c r="Q40" t="s">
        <v>12</v>
      </c>
      <c r="R40" s="5">
        <v>909.56</v>
      </c>
      <c r="S40" s="5">
        <v>144.99</v>
      </c>
    </row>
    <row r="41" spans="2:19" x14ac:dyDescent="0.25">
      <c r="N41" t="s">
        <v>93</v>
      </c>
      <c r="O41" t="s">
        <v>94</v>
      </c>
      <c r="P41" t="s">
        <v>15</v>
      </c>
      <c r="Q41" t="s">
        <v>36</v>
      </c>
      <c r="R41" s="5">
        <v>94.55</v>
      </c>
      <c r="S41" s="5">
        <v>369.12</v>
      </c>
    </row>
    <row r="42" spans="2:19" x14ac:dyDescent="0.25">
      <c r="B42" t="s">
        <v>641</v>
      </c>
      <c r="D42" t="s">
        <v>633</v>
      </c>
      <c r="N42" t="s">
        <v>95</v>
      </c>
      <c r="O42" t="s">
        <v>96</v>
      </c>
      <c r="P42" t="s">
        <v>11</v>
      </c>
      <c r="Q42" t="s">
        <v>19</v>
      </c>
      <c r="R42" s="5">
        <v>10.02</v>
      </c>
      <c r="S42" s="5">
        <v>368.38</v>
      </c>
    </row>
    <row r="43" spans="2:19" x14ac:dyDescent="0.25">
      <c r="B43" t="s">
        <v>521</v>
      </c>
      <c r="D43" t="e">
        <f ca="1">_xlfn.FORMULATEXT(D44)</f>
        <v>#N/A</v>
      </c>
      <c r="N43" t="s">
        <v>97</v>
      </c>
      <c r="O43" t="s">
        <v>98</v>
      </c>
      <c r="P43" t="s">
        <v>15</v>
      </c>
      <c r="Q43" t="s">
        <v>16</v>
      </c>
      <c r="R43" s="5">
        <v>377.94</v>
      </c>
      <c r="S43" s="5">
        <v>410.79</v>
      </c>
    </row>
    <row r="44" spans="2:19" x14ac:dyDescent="0.25">
      <c r="B44" t="s">
        <v>640</v>
      </c>
      <c r="D44" s="41"/>
      <c r="N44" t="s">
        <v>99</v>
      </c>
      <c r="O44" t="s">
        <v>100</v>
      </c>
      <c r="P44" t="s">
        <v>11</v>
      </c>
      <c r="Q44" t="s">
        <v>43</v>
      </c>
      <c r="R44" s="5">
        <v>954.71</v>
      </c>
      <c r="S44" s="5">
        <v>600.32000000000005</v>
      </c>
    </row>
    <row r="45" spans="2:19" x14ac:dyDescent="0.25">
      <c r="N45" t="s">
        <v>101</v>
      </c>
      <c r="O45" t="s">
        <v>102</v>
      </c>
      <c r="P45" t="s">
        <v>15</v>
      </c>
      <c r="Q45" t="s">
        <v>16</v>
      </c>
      <c r="R45" s="5">
        <v>238.92</v>
      </c>
      <c r="S45" s="5">
        <v>30.05</v>
      </c>
    </row>
    <row r="46" spans="2:19" x14ac:dyDescent="0.25">
      <c r="B46" t="s">
        <v>641</v>
      </c>
      <c r="D46" t="s">
        <v>634</v>
      </c>
      <c r="N46" t="s">
        <v>103</v>
      </c>
      <c r="O46" t="s">
        <v>104</v>
      </c>
      <c r="P46" t="s">
        <v>11</v>
      </c>
      <c r="Q46" t="s">
        <v>26</v>
      </c>
      <c r="R46" s="5">
        <v>762.03</v>
      </c>
      <c r="S46" s="5">
        <v>55.85</v>
      </c>
    </row>
    <row r="47" spans="2:19" x14ac:dyDescent="0.25">
      <c r="B47" t="s">
        <v>521</v>
      </c>
      <c r="D47" t="e">
        <f ca="1">_xlfn.FORMULATEXT(D48)</f>
        <v>#N/A</v>
      </c>
      <c r="N47" t="s">
        <v>105</v>
      </c>
      <c r="O47" t="s">
        <v>106</v>
      </c>
      <c r="P47" t="s">
        <v>65</v>
      </c>
      <c r="Q47" t="s">
        <v>36</v>
      </c>
      <c r="R47" s="5">
        <v>8.81</v>
      </c>
      <c r="S47" s="5">
        <v>249.31</v>
      </c>
    </row>
    <row r="48" spans="2:19" x14ac:dyDescent="0.25">
      <c r="B48" t="s">
        <v>640</v>
      </c>
      <c r="D48" s="41"/>
      <c r="N48" t="s">
        <v>107</v>
      </c>
      <c r="O48" t="s">
        <v>108</v>
      </c>
      <c r="P48" t="s">
        <v>11</v>
      </c>
      <c r="Q48" t="s">
        <v>26</v>
      </c>
      <c r="R48" s="5">
        <v>166.1</v>
      </c>
      <c r="S48" s="5">
        <v>229.71</v>
      </c>
    </row>
    <row r="49" spans="2:19" x14ac:dyDescent="0.25">
      <c r="N49" t="s">
        <v>109</v>
      </c>
      <c r="O49" t="s">
        <v>110</v>
      </c>
      <c r="P49" t="s">
        <v>15</v>
      </c>
      <c r="Q49" t="s">
        <v>26</v>
      </c>
      <c r="R49" s="5">
        <v>246.21</v>
      </c>
      <c r="S49" s="5">
        <v>3.67</v>
      </c>
    </row>
    <row r="50" spans="2:19" x14ac:dyDescent="0.25">
      <c r="B50" t="s">
        <v>641</v>
      </c>
      <c r="D50" t="s">
        <v>635</v>
      </c>
      <c r="N50" t="s">
        <v>111</v>
      </c>
      <c r="O50" t="s">
        <v>112</v>
      </c>
      <c r="P50" t="s">
        <v>113</v>
      </c>
      <c r="Q50" t="s">
        <v>26</v>
      </c>
      <c r="R50" s="5">
        <v>687.25</v>
      </c>
      <c r="S50" s="5">
        <v>653.58000000000004</v>
      </c>
    </row>
    <row r="51" spans="2:19" x14ac:dyDescent="0.25">
      <c r="B51" t="s">
        <v>521</v>
      </c>
      <c r="D51" t="e">
        <f ca="1">_xlfn.FORMULATEXT(D52)</f>
        <v>#N/A</v>
      </c>
      <c r="N51" t="s">
        <v>114</v>
      </c>
      <c r="O51" t="s">
        <v>115</v>
      </c>
      <c r="P51" t="s">
        <v>15</v>
      </c>
      <c r="Q51" t="s">
        <v>43</v>
      </c>
      <c r="R51" s="5">
        <v>388.17</v>
      </c>
      <c r="S51" s="5">
        <v>787.79</v>
      </c>
    </row>
    <row r="52" spans="2:19" x14ac:dyDescent="0.25">
      <c r="B52" t="s">
        <v>640</v>
      </c>
      <c r="D52" s="41"/>
      <c r="N52" t="s">
        <v>116</v>
      </c>
      <c r="O52" t="s">
        <v>117</v>
      </c>
      <c r="P52" t="s">
        <v>113</v>
      </c>
      <c r="Q52" t="s">
        <v>43</v>
      </c>
      <c r="R52" s="5">
        <v>634.55999999999995</v>
      </c>
      <c r="S52" s="5">
        <v>555.08000000000004</v>
      </c>
    </row>
    <row r="53" spans="2:19" x14ac:dyDescent="0.25">
      <c r="N53" t="s">
        <v>118</v>
      </c>
      <c r="O53" t="s">
        <v>119</v>
      </c>
      <c r="P53" t="s">
        <v>11</v>
      </c>
      <c r="Q53" t="s">
        <v>19</v>
      </c>
      <c r="R53" s="5">
        <v>777.88</v>
      </c>
      <c r="S53" s="5">
        <v>983.42</v>
      </c>
    </row>
    <row r="54" spans="2:19" x14ac:dyDescent="0.25">
      <c r="N54" t="s">
        <v>120</v>
      </c>
      <c r="O54" t="s">
        <v>121</v>
      </c>
      <c r="P54" t="s">
        <v>15</v>
      </c>
      <c r="Q54" t="s">
        <v>16</v>
      </c>
      <c r="R54" s="5">
        <v>89.66</v>
      </c>
      <c r="S54" s="5">
        <v>442.12</v>
      </c>
    </row>
    <row r="55" spans="2:19" ht="15.75" thickBot="1" x14ac:dyDescent="0.3">
      <c r="B55" s="40" t="s">
        <v>629</v>
      </c>
      <c r="C55" s="40"/>
      <c r="D55" s="40"/>
      <c r="E55" s="40"/>
      <c r="F55" s="40"/>
      <c r="G55" s="40"/>
      <c r="H55" s="40"/>
      <c r="I55" s="40"/>
      <c r="J55" s="40"/>
      <c r="N55" t="s">
        <v>122</v>
      </c>
      <c r="O55" t="s">
        <v>123</v>
      </c>
      <c r="P55" t="s">
        <v>15</v>
      </c>
      <c r="Q55" t="s">
        <v>43</v>
      </c>
      <c r="R55" s="5">
        <v>154.86000000000001</v>
      </c>
      <c r="S55" s="5">
        <v>598.58000000000004</v>
      </c>
    </row>
    <row r="56" spans="2:19" x14ac:dyDescent="0.25">
      <c r="N56" t="s">
        <v>124</v>
      </c>
      <c r="O56" t="s">
        <v>125</v>
      </c>
      <c r="P56" t="s">
        <v>15</v>
      </c>
      <c r="Q56" t="s">
        <v>26</v>
      </c>
      <c r="R56" s="5">
        <v>202.09</v>
      </c>
      <c r="S56" s="5">
        <v>164.5</v>
      </c>
    </row>
    <row r="57" spans="2:19" x14ac:dyDescent="0.25">
      <c r="B57" t="s">
        <v>641</v>
      </c>
      <c r="D57" t="s">
        <v>636</v>
      </c>
      <c r="N57" t="s">
        <v>126</v>
      </c>
      <c r="O57" t="s">
        <v>127</v>
      </c>
      <c r="P57" t="s">
        <v>65</v>
      </c>
      <c r="Q57" t="s">
        <v>78</v>
      </c>
      <c r="R57" s="5">
        <v>777.5</v>
      </c>
      <c r="S57" s="5">
        <v>2.84</v>
      </c>
    </row>
    <row r="58" spans="2:19" x14ac:dyDescent="0.25">
      <c r="B58" t="s">
        <v>521</v>
      </c>
      <c r="D58" t="e">
        <f ca="1">_xlfn.FORMULATEXT(D59)</f>
        <v>#N/A</v>
      </c>
      <c r="N58" t="s">
        <v>128</v>
      </c>
      <c r="O58" t="s">
        <v>129</v>
      </c>
      <c r="P58" t="s">
        <v>65</v>
      </c>
      <c r="Q58" t="s">
        <v>19</v>
      </c>
      <c r="R58" s="5">
        <v>559.37</v>
      </c>
      <c r="S58" s="5">
        <v>65.72</v>
      </c>
    </row>
    <row r="59" spans="2:19" x14ac:dyDescent="0.25">
      <c r="B59" t="s">
        <v>640</v>
      </c>
      <c r="D59" s="41"/>
      <c r="N59" t="s">
        <v>130</v>
      </c>
      <c r="O59" t="s">
        <v>131</v>
      </c>
      <c r="P59" t="s">
        <v>11</v>
      </c>
      <c r="Q59" t="s">
        <v>12</v>
      </c>
      <c r="R59" s="5">
        <v>497.91</v>
      </c>
      <c r="S59" s="5">
        <v>31.2</v>
      </c>
    </row>
    <row r="60" spans="2:19" x14ac:dyDescent="0.25">
      <c r="N60" t="s">
        <v>132</v>
      </c>
      <c r="O60" t="s">
        <v>133</v>
      </c>
      <c r="P60" t="s">
        <v>11</v>
      </c>
      <c r="Q60" t="s">
        <v>26</v>
      </c>
      <c r="R60" s="5">
        <v>800.72</v>
      </c>
      <c r="S60" s="5">
        <v>762.68</v>
      </c>
    </row>
    <row r="61" spans="2:19" x14ac:dyDescent="0.25">
      <c r="B61" t="s">
        <v>641</v>
      </c>
      <c r="D61" t="s">
        <v>637</v>
      </c>
      <c r="N61" t="s">
        <v>134</v>
      </c>
      <c r="O61" t="s">
        <v>135</v>
      </c>
      <c r="P61" t="s">
        <v>15</v>
      </c>
      <c r="Q61" t="s">
        <v>26</v>
      </c>
      <c r="R61" s="5">
        <v>954.1</v>
      </c>
      <c r="S61" s="5">
        <v>780.63</v>
      </c>
    </row>
    <row r="62" spans="2:19" x14ac:dyDescent="0.25">
      <c r="B62" t="s">
        <v>521</v>
      </c>
      <c r="D62" t="e">
        <f ca="1">_xlfn.FORMULATEXT(D63)</f>
        <v>#N/A</v>
      </c>
      <c r="N62" t="s">
        <v>136</v>
      </c>
      <c r="O62" t="s">
        <v>137</v>
      </c>
      <c r="P62" t="s">
        <v>138</v>
      </c>
      <c r="Q62" t="s">
        <v>16</v>
      </c>
      <c r="R62" s="5">
        <v>152.91999999999999</v>
      </c>
      <c r="S62" s="5">
        <v>448.3</v>
      </c>
    </row>
    <row r="63" spans="2:19" x14ac:dyDescent="0.25">
      <c r="B63" t="s">
        <v>640</v>
      </c>
      <c r="D63" s="41"/>
      <c r="N63" t="s">
        <v>139</v>
      </c>
      <c r="O63" t="s">
        <v>140</v>
      </c>
      <c r="P63" t="s">
        <v>11</v>
      </c>
      <c r="Q63" t="s">
        <v>78</v>
      </c>
      <c r="R63" s="5">
        <v>832.3</v>
      </c>
      <c r="S63" s="5">
        <v>128.47</v>
      </c>
    </row>
    <row r="64" spans="2:19" x14ac:dyDescent="0.25">
      <c r="N64" t="s">
        <v>141</v>
      </c>
      <c r="O64" t="s">
        <v>142</v>
      </c>
      <c r="P64" t="s">
        <v>15</v>
      </c>
      <c r="Q64" t="s">
        <v>19</v>
      </c>
      <c r="R64" s="5">
        <v>179.94</v>
      </c>
      <c r="S64" s="5">
        <v>826.8</v>
      </c>
    </row>
    <row r="65" spans="2:19" x14ac:dyDescent="0.25">
      <c r="B65" t="s">
        <v>641</v>
      </c>
      <c r="D65" t="s">
        <v>638</v>
      </c>
      <c r="N65" t="s">
        <v>143</v>
      </c>
      <c r="O65" t="s">
        <v>144</v>
      </c>
      <c r="P65" t="s">
        <v>11</v>
      </c>
      <c r="Q65" t="s">
        <v>12</v>
      </c>
      <c r="R65" s="5">
        <v>202.24</v>
      </c>
      <c r="S65" s="5">
        <v>763.78</v>
      </c>
    </row>
    <row r="66" spans="2:19" x14ac:dyDescent="0.25">
      <c r="B66" t="s">
        <v>521</v>
      </c>
      <c r="D66" t="e">
        <f ca="1">_xlfn.FORMULATEXT(D67)</f>
        <v>#N/A</v>
      </c>
      <c r="N66" t="s">
        <v>145</v>
      </c>
      <c r="O66" t="s">
        <v>146</v>
      </c>
      <c r="P66" t="s">
        <v>11</v>
      </c>
      <c r="Q66" t="s">
        <v>78</v>
      </c>
      <c r="R66" s="5">
        <v>440.36</v>
      </c>
      <c r="S66" s="5">
        <v>410.33</v>
      </c>
    </row>
    <row r="67" spans="2:19" x14ac:dyDescent="0.25">
      <c r="B67" t="s">
        <v>640</v>
      </c>
      <c r="D67" s="41"/>
      <c r="N67" t="s">
        <v>147</v>
      </c>
      <c r="O67" t="s">
        <v>148</v>
      </c>
      <c r="P67" t="s">
        <v>11</v>
      </c>
      <c r="Q67" t="s">
        <v>78</v>
      </c>
      <c r="R67" s="5">
        <v>744.8</v>
      </c>
      <c r="S67" s="5">
        <v>856.47</v>
      </c>
    </row>
    <row r="68" spans="2:19" x14ac:dyDescent="0.25">
      <c r="N68" t="s">
        <v>149</v>
      </c>
      <c r="O68" t="s">
        <v>150</v>
      </c>
      <c r="P68" t="s">
        <v>15</v>
      </c>
      <c r="Q68" t="s">
        <v>19</v>
      </c>
      <c r="R68" s="5">
        <v>849.51</v>
      </c>
      <c r="S68" s="5">
        <v>977.14</v>
      </c>
    </row>
    <row r="69" spans="2:19" x14ac:dyDescent="0.25">
      <c r="B69" t="s">
        <v>641</v>
      </c>
      <c r="D69" t="s">
        <v>639</v>
      </c>
      <c r="N69" t="s">
        <v>151</v>
      </c>
      <c r="O69" t="s">
        <v>152</v>
      </c>
      <c r="P69" t="s">
        <v>15</v>
      </c>
      <c r="Q69" t="s">
        <v>19</v>
      </c>
      <c r="R69" s="5">
        <v>328.44</v>
      </c>
      <c r="S69" s="5">
        <v>25.19</v>
      </c>
    </row>
    <row r="70" spans="2:19" x14ac:dyDescent="0.25">
      <c r="B70" t="s">
        <v>521</v>
      </c>
      <c r="D70" t="e">
        <f ca="1">_xlfn.FORMULATEXT(D71)</f>
        <v>#N/A</v>
      </c>
      <c r="N70" t="s">
        <v>153</v>
      </c>
      <c r="O70" t="s">
        <v>154</v>
      </c>
      <c r="P70" t="s">
        <v>29</v>
      </c>
      <c r="Q70" t="s">
        <v>26</v>
      </c>
      <c r="R70" s="5">
        <v>480.79</v>
      </c>
      <c r="S70" s="5">
        <v>539.37</v>
      </c>
    </row>
    <row r="71" spans="2:19" x14ac:dyDescent="0.25">
      <c r="B71" t="s">
        <v>640</v>
      </c>
      <c r="D71" s="41"/>
      <c r="N71" t="s">
        <v>155</v>
      </c>
      <c r="O71" t="s">
        <v>156</v>
      </c>
      <c r="P71" t="s">
        <v>15</v>
      </c>
      <c r="Q71" t="s">
        <v>19</v>
      </c>
      <c r="R71" s="5">
        <v>623.76</v>
      </c>
      <c r="S71" s="5">
        <v>887.02</v>
      </c>
    </row>
    <row r="72" spans="2:19" x14ac:dyDescent="0.25">
      <c r="N72" t="s">
        <v>157</v>
      </c>
      <c r="O72" t="s">
        <v>158</v>
      </c>
      <c r="P72" t="s">
        <v>15</v>
      </c>
      <c r="Q72" t="s">
        <v>36</v>
      </c>
      <c r="R72" s="5">
        <v>613.29999999999995</v>
      </c>
      <c r="S72" s="5">
        <v>612.34</v>
      </c>
    </row>
    <row r="73" spans="2:19" x14ac:dyDescent="0.25">
      <c r="N73" t="s">
        <v>159</v>
      </c>
      <c r="O73" t="s">
        <v>160</v>
      </c>
      <c r="P73" t="s">
        <v>11</v>
      </c>
      <c r="Q73" t="s">
        <v>16</v>
      </c>
      <c r="R73" s="5">
        <v>71.61</v>
      </c>
      <c r="S73" s="5">
        <v>691.22</v>
      </c>
    </row>
    <row r="74" spans="2:19" x14ac:dyDescent="0.25">
      <c r="N74" t="s">
        <v>161</v>
      </c>
      <c r="O74" t="s">
        <v>162</v>
      </c>
      <c r="P74" t="s">
        <v>15</v>
      </c>
      <c r="Q74" t="s">
        <v>16</v>
      </c>
      <c r="R74" s="5">
        <v>225.62</v>
      </c>
      <c r="S74" s="5">
        <v>334.55</v>
      </c>
    </row>
    <row r="75" spans="2:19" x14ac:dyDescent="0.25">
      <c r="N75" t="s">
        <v>163</v>
      </c>
      <c r="O75" t="s">
        <v>164</v>
      </c>
      <c r="P75" t="s">
        <v>15</v>
      </c>
      <c r="Q75" t="s">
        <v>36</v>
      </c>
      <c r="R75" s="5">
        <v>453.46</v>
      </c>
      <c r="S75" s="5">
        <v>272.64</v>
      </c>
    </row>
    <row r="76" spans="2:19" x14ac:dyDescent="0.25">
      <c r="N76" t="s">
        <v>165</v>
      </c>
      <c r="O76" t="s">
        <v>0</v>
      </c>
      <c r="P76" t="s">
        <v>15</v>
      </c>
      <c r="Q76" t="s">
        <v>12</v>
      </c>
      <c r="R76" s="5">
        <v>29.08</v>
      </c>
      <c r="S76" s="5">
        <v>536.23</v>
      </c>
    </row>
    <row r="77" spans="2:19" x14ac:dyDescent="0.25">
      <c r="N77" t="s">
        <v>166</v>
      </c>
      <c r="O77" t="s">
        <v>167</v>
      </c>
      <c r="P77" t="s">
        <v>15</v>
      </c>
      <c r="Q77" t="s">
        <v>16</v>
      </c>
      <c r="R77" s="5">
        <v>879.05</v>
      </c>
      <c r="S77" s="5">
        <v>190.98</v>
      </c>
    </row>
    <row r="78" spans="2:19" x14ac:dyDescent="0.25">
      <c r="N78" t="s">
        <v>168</v>
      </c>
      <c r="O78" t="s">
        <v>169</v>
      </c>
      <c r="P78" t="s">
        <v>15</v>
      </c>
      <c r="Q78" t="s">
        <v>19</v>
      </c>
      <c r="R78" s="5">
        <v>782.43</v>
      </c>
      <c r="S78" s="5">
        <v>693.14</v>
      </c>
    </row>
    <row r="79" spans="2:19" x14ac:dyDescent="0.25">
      <c r="N79" t="s">
        <v>170</v>
      </c>
      <c r="O79" t="s">
        <v>171</v>
      </c>
      <c r="P79" t="s">
        <v>11</v>
      </c>
      <c r="Q79" t="s">
        <v>43</v>
      </c>
      <c r="R79" s="5">
        <v>128.21</v>
      </c>
      <c r="S79" s="5">
        <v>850.96</v>
      </c>
    </row>
    <row r="80" spans="2:19" x14ac:dyDescent="0.25">
      <c r="N80" t="s">
        <v>172</v>
      </c>
      <c r="O80" t="s">
        <v>173</v>
      </c>
      <c r="P80" t="s">
        <v>11</v>
      </c>
      <c r="Q80" t="s">
        <v>16</v>
      </c>
      <c r="R80" s="5">
        <v>632.35</v>
      </c>
      <c r="S80" s="5">
        <v>450.16</v>
      </c>
    </row>
    <row r="81" spans="14:19" x14ac:dyDescent="0.25">
      <c r="N81" t="s">
        <v>174</v>
      </c>
      <c r="O81" t="s">
        <v>175</v>
      </c>
      <c r="P81" t="s">
        <v>11</v>
      </c>
      <c r="Q81" t="s">
        <v>12</v>
      </c>
      <c r="R81" s="5">
        <v>430.09</v>
      </c>
      <c r="S81" s="5">
        <v>944.47</v>
      </c>
    </row>
    <row r="82" spans="14:19" x14ac:dyDescent="0.25">
      <c r="N82" t="s">
        <v>176</v>
      </c>
      <c r="O82" t="s">
        <v>177</v>
      </c>
      <c r="P82" t="s">
        <v>15</v>
      </c>
      <c r="Q82" t="s">
        <v>36</v>
      </c>
      <c r="R82" s="5">
        <v>960.5</v>
      </c>
      <c r="S82" s="5">
        <v>244.6</v>
      </c>
    </row>
    <row r="83" spans="14:19" x14ac:dyDescent="0.25">
      <c r="N83" t="s">
        <v>178</v>
      </c>
      <c r="O83" t="s">
        <v>179</v>
      </c>
      <c r="P83" t="s">
        <v>15</v>
      </c>
      <c r="Q83" t="s">
        <v>16</v>
      </c>
      <c r="R83" s="5">
        <v>60.16</v>
      </c>
      <c r="S83" s="5">
        <v>836.45</v>
      </c>
    </row>
    <row r="84" spans="14:19" x14ac:dyDescent="0.25">
      <c r="N84" t="s">
        <v>180</v>
      </c>
      <c r="O84" t="s">
        <v>181</v>
      </c>
      <c r="P84" t="s">
        <v>15</v>
      </c>
      <c r="Q84" t="s">
        <v>19</v>
      </c>
      <c r="R84" s="5">
        <v>950.81</v>
      </c>
      <c r="S84" s="5">
        <v>400.38</v>
      </c>
    </row>
    <row r="85" spans="14:19" x14ac:dyDescent="0.25">
      <c r="N85" t="s">
        <v>182</v>
      </c>
      <c r="O85" t="s">
        <v>183</v>
      </c>
      <c r="P85" t="s">
        <v>15</v>
      </c>
      <c r="Q85" t="s">
        <v>16</v>
      </c>
      <c r="R85" s="5">
        <v>320.92</v>
      </c>
      <c r="S85" s="5">
        <v>431.21</v>
      </c>
    </row>
    <row r="86" spans="14:19" x14ac:dyDescent="0.25">
      <c r="N86" t="s">
        <v>184</v>
      </c>
      <c r="O86" t="s">
        <v>185</v>
      </c>
      <c r="P86" t="s">
        <v>15</v>
      </c>
      <c r="Q86" t="s">
        <v>43</v>
      </c>
      <c r="R86" s="5">
        <v>509.07</v>
      </c>
      <c r="S86" s="5">
        <v>903.11</v>
      </c>
    </row>
    <row r="87" spans="14:19" x14ac:dyDescent="0.25">
      <c r="N87" t="s">
        <v>186</v>
      </c>
      <c r="O87" t="s">
        <v>187</v>
      </c>
      <c r="P87" t="s">
        <v>11</v>
      </c>
      <c r="Q87" t="s">
        <v>19</v>
      </c>
      <c r="R87" s="5">
        <v>437.43</v>
      </c>
      <c r="S87" s="5">
        <v>192.67</v>
      </c>
    </row>
    <row r="88" spans="14:19" x14ac:dyDescent="0.25">
      <c r="N88" t="s">
        <v>188</v>
      </c>
      <c r="O88" t="s">
        <v>189</v>
      </c>
      <c r="P88" t="s">
        <v>15</v>
      </c>
      <c r="Q88" t="s">
        <v>12</v>
      </c>
      <c r="R88" s="5">
        <v>38.869999999999997</v>
      </c>
      <c r="S88" s="5">
        <v>601.41999999999996</v>
      </c>
    </row>
    <row r="89" spans="14:19" x14ac:dyDescent="0.25">
      <c r="N89" t="s">
        <v>190</v>
      </c>
      <c r="O89" t="s">
        <v>191</v>
      </c>
      <c r="P89" t="s">
        <v>11</v>
      </c>
      <c r="Q89" t="s">
        <v>16</v>
      </c>
      <c r="R89" s="5">
        <v>738.16</v>
      </c>
      <c r="S89" s="5">
        <v>852.55</v>
      </c>
    </row>
    <row r="90" spans="14:19" x14ac:dyDescent="0.25">
      <c r="N90" t="s">
        <v>192</v>
      </c>
      <c r="O90" t="s">
        <v>193</v>
      </c>
      <c r="P90" t="s">
        <v>11</v>
      </c>
      <c r="Q90" t="s">
        <v>26</v>
      </c>
      <c r="R90" s="5">
        <v>745.18</v>
      </c>
      <c r="S90" s="5">
        <v>563.04</v>
      </c>
    </row>
    <row r="91" spans="14:19" x14ac:dyDescent="0.25">
      <c r="N91" t="s">
        <v>194</v>
      </c>
      <c r="O91" t="s">
        <v>195</v>
      </c>
      <c r="P91" t="s">
        <v>11</v>
      </c>
      <c r="Q91" t="s">
        <v>26</v>
      </c>
      <c r="R91" s="5">
        <v>860.45</v>
      </c>
      <c r="S91" s="5">
        <v>609.69000000000005</v>
      </c>
    </row>
    <row r="92" spans="14:19" x14ac:dyDescent="0.25">
      <c r="N92" t="s">
        <v>196</v>
      </c>
      <c r="O92" t="s">
        <v>197</v>
      </c>
      <c r="P92" t="s">
        <v>15</v>
      </c>
      <c r="Q92" t="s">
        <v>16</v>
      </c>
      <c r="R92" s="5">
        <v>143.52000000000001</v>
      </c>
      <c r="S92" s="5">
        <v>216.48</v>
      </c>
    </row>
    <row r="93" spans="14:19" x14ac:dyDescent="0.25">
      <c r="N93" t="s">
        <v>198</v>
      </c>
      <c r="O93" t="s">
        <v>199</v>
      </c>
      <c r="P93" t="s">
        <v>11</v>
      </c>
      <c r="Q93" t="s">
        <v>16</v>
      </c>
      <c r="R93" s="5">
        <v>87.87</v>
      </c>
      <c r="S93" s="5">
        <v>295.10000000000002</v>
      </c>
    </row>
    <row r="94" spans="14:19" x14ac:dyDescent="0.25">
      <c r="N94" t="s">
        <v>200</v>
      </c>
      <c r="O94" t="s">
        <v>201</v>
      </c>
      <c r="P94" t="s">
        <v>11</v>
      </c>
      <c r="Q94" t="s">
        <v>78</v>
      </c>
      <c r="R94" s="5">
        <v>257.12</v>
      </c>
      <c r="S94" s="5">
        <v>67.37</v>
      </c>
    </row>
    <row r="95" spans="14:19" x14ac:dyDescent="0.25">
      <c r="N95" t="s">
        <v>202</v>
      </c>
      <c r="O95" t="s">
        <v>203</v>
      </c>
      <c r="P95" t="s">
        <v>11</v>
      </c>
      <c r="Q95" t="s">
        <v>19</v>
      </c>
      <c r="R95" s="5">
        <v>803.51</v>
      </c>
      <c r="S95" s="5">
        <v>432.8</v>
      </c>
    </row>
    <row r="96" spans="14:19" x14ac:dyDescent="0.25">
      <c r="N96" t="s">
        <v>204</v>
      </c>
      <c r="O96" t="s">
        <v>205</v>
      </c>
      <c r="P96" t="s">
        <v>11</v>
      </c>
      <c r="Q96" t="s">
        <v>43</v>
      </c>
      <c r="R96" s="5">
        <v>412.76</v>
      </c>
      <c r="S96" s="5">
        <v>58.6</v>
      </c>
    </row>
    <row r="97" spans="14:19" x14ac:dyDescent="0.25">
      <c r="N97" t="s">
        <v>206</v>
      </c>
      <c r="O97" t="s">
        <v>207</v>
      </c>
      <c r="P97" t="s">
        <v>15</v>
      </c>
      <c r="Q97" t="s">
        <v>16</v>
      </c>
      <c r="R97" s="5">
        <v>395.7</v>
      </c>
      <c r="S97" s="5">
        <v>30.49</v>
      </c>
    </row>
    <row r="98" spans="14:19" x14ac:dyDescent="0.25">
      <c r="N98" t="s">
        <v>208</v>
      </c>
      <c r="O98" t="s">
        <v>209</v>
      </c>
      <c r="P98" t="s">
        <v>11</v>
      </c>
      <c r="Q98" t="s">
        <v>36</v>
      </c>
      <c r="R98" s="5">
        <v>339.28</v>
      </c>
      <c r="S98" s="5">
        <v>711.63</v>
      </c>
    </row>
    <row r="99" spans="14:19" x14ac:dyDescent="0.25">
      <c r="N99" t="s">
        <v>210</v>
      </c>
      <c r="O99" t="s">
        <v>211</v>
      </c>
      <c r="P99" t="s">
        <v>15</v>
      </c>
      <c r="Q99" t="s">
        <v>78</v>
      </c>
      <c r="R99" s="5">
        <v>967.54</v>
      </c>
      <c r="S99" s="5">
        <v>542.41999999999996</v>
      </c>
    </row>
    <row r="100" spans="14:19" x14ac:dyDescent="0.25">
      <c r="N100" t="s">
        <v>212</v>
      </c>
      <c r="O100" t="s">
        <v>213</v>
      </c>
      <c r="P100" t="s">
        <v>15</v>
      </c>
      <c r="Q100" t="s">
        <v>26</v>
      </c>
      <c r="R100" s="5">
        <v>172.58</v>
      </c>
      <c r="S100" s="5">
        <v>408.68</v>
      </c>
    </row>
    <row r="101" spans="14:19" x14ac:dyDescent="0.25">
      <c r="N101" t="s">
        <v>214</v>
      </c>
      <c r="O101" t="s">
        <v>215</v>
      </c>
      <c r="P101" t="s">
        <v>11</v>
      </c>
      <c r="Q101" t="s">
        <v>36</v>
      </c>
      <c r="R101" s="5">
        <v>989.64</v>
      </c>
      <c r="S101" s="5">
        <v>749.1</v>
      </c>
    </row>
    <row r="102" spans="14:19" x14ac:dyDescent="0.25">
      <c r="N102" t="s">
        <v>216</v>
      </c>
      <c r="O102" t="s">
        <v>217</v>
      </c>
      <c r="P102" t="s">
        <v>15</v>
      </c>
      <c r="Q102" t="s">
        <v>78</v>
      </c>
      <c r="R102" s="5">
        <v>376.2</v>
      </c>
      <c r="S102" s="5">
        <v>345.86</v>
      </c>
    </row>
    <row r="103" spans="14:19" x14ac:dyDescent="0.25">
      <c r="N103" t="s">
        <v>218</v>
      </c>
      <c r="O103" t="s">
        <v>219</v>
      </c>
      <c r="P103" t="s">
        <v>11</v>
      </c>
      <c r="Q103" t="s">
        <v>43</v>
      </c>
      <c r="R103" s="5">
        <v>68.849999999999994</v>
      </c>
      <c r="S103" s="5">
        <v>639.38</v>
      </c>
    </row>
    <row r="104" spans="14:19" x14ac:dyDescent="0.25">
      <c r="N104" t="s">
        <v>220</v>
      </c>
      <c r="O104" t="s">
        <v>221</v>
      </c>
      <c r="P104" t="s">
        <v>15</v>
      </c>
      <c r="Q104" t="s">
        <v>43</v>
      </c>
      <c r="R104" s="5">
        <v>850.95</v>
      </c>
      <c r="S104" s="5">
        <v>903.91</v>
      </c>
    </row>
    <row r="105" spans="14:19" x14ac:dyDescent="0.25">
      <c r="N105" t="s">
        <v>222</v>
      </c>
      <c r="O105" t="s">
        <v>223</v>
      </c>
      <c r="P105" t="s">
        <v>15</v>
      </c>
      <c r="Q105" t="s">
        <v>26</v>
      </c>
      <c r="R105" s="5">
        <v>195.78</v>
      </c>
      <c r="S105" s="5">
        <v>77.53</v>
      </c>
    </row>
    <row r="106" spans="14:19" x14ac:dyDescent="0.25">
      <c r="N106" t="s">
        <v>224</v>
      </c>
      <c r="O106" t="s">
        <v>225</v>
      </c>
      <c r="P106" t="s">
        <v>29</v>
      </c>
      <c r="Q106" t="s">
        <v>16</v>
      </c>
      <c r="R106" s="5">
        <v>324.27</v>
      </c>
      <c r="S106" s="5">
        <v>525.77</v>
      </c>
    </row>
    <row r="107" spans="14:19" x14ac:dyDescent="0.25">
      <c r="N107" t="s">
        <v>226</v>
      </c>
      <c r="O107" t="s">
        <v>227</v>
      </c>
      <c r="P107" t="s">
        <v>15</v>
      </c>
      <c r="Q107" t="s">
        <v>43</v>
      </c>
      <c r="R107" s="5">
        <v>528.62</v>
      </c>
      <c r="S107" s="5">
        <v>606.27</v>
      </c>
    </row>
    <row r="108" spans="14:19" x14ac:dyDescent="0.25">
      <c r="N108" t="s">
        <v>228</v>
      </c>
      <c r="O108" t="s">
        <v>229</v>
      </c>
      <c r="P108" t="s">
        <v>11</v>
      </c>
      <c r="Q108" t="s">
        <v>16</v>
      </c>
      <c r="R108" s="5">
        <v>111.36</v>
      </c>
      <c r="S108" s="5">
        <v>911.84</v>
      </c>
    </row>
    <row r="109" spans="14:19" x14ac:dyDescent="0.25">
      <c r="N109" t="s">
        <v>230</v>
      </c>
      <c r="O109" t="s">
        <v>231</v>
      </c>
      <c r="P109" t="s">
        <v>11</v>
      </c>
      <c r="Q109" t="s">
        <v>12</v>
      </c>
      <c r="R109" s="5">
        <v>255.92</v>
      </c>
      <c r="S109" s="5">
        <v>795.71</v>
      </c>
    </row>
    <row r="110" spans="14:19" x14ac:dyDescent="0.25">
      <c r="N110" t="s">
        <v>232</v>
      </c>
      <c r="O110" t="s">
        <v>233</v>
      </c>
      <c r="P110" t="s">
        <v>11</v>
      </c>
      <c r="Q110" t="s">
        <v>78</v>
      </c>
      <c r="R110" s="5">
        <v>830.53</v>
      </c>
      <c r="S110" s="5">
        <v>765.15</v>
      </c>
    </row>
    <row r="111" spans="14:19" x14ac:dyDescent="0.25">
      <c r="N111" t="s">
        <v>234</v>
      </c>
      <c r="O111" t="s">
        <v>235</v>
      </c>
      <c r="P111" t="s">
        <v>11</v>
      </c>
      <c r="Q111" t="s">
        <v>26</v>
      </c>
      <c r="R111" s="5">
        <v>109.51</v>
      </c>
      <c r="S111" s="5">
        <v>581.5</v>
      </c>
    </row>
    <row r="112" spans="14:19" x14ac:dyDescent="0.25">
      <c r="N112" t="s">
        <v>236</v>
      </c>
      <c r="O112" t="s">
        <v>237</v>
      </c>
      <c r="P112" t="s">
        <v>11</v>
      </c>
      <c r="Q112" t="s">
        <v>36</v>
      </c>
      <c r="R112" s="5">
        <v>721.94</v>
      </c>
      <c r="S112" s="5">
        <v>385.87</v>
      </c>
    </row>
    <row r="113" spans="14:19" x14ac:dyDescent="0.25">
      <c r="N113" t="s">
        <v>238</v>
      </c>
      <c r="O113" t="s">
        <v>239</v>
      </c>
      <c r="P113" t="s">
        <v>15</v>
      </c>
      <c r="Q113" t="s">
        <v>16</v>
      </c>
      <c r="R113" s="5">
        <v>133.22</v>
      </c>
      <c r="S113" s="5">
        <v>810.6</v>
      </c>
    </row>
    <row r="114" spans="14:19" x14ac:dyDescent="0.25">
      <c r="N114" t="s">
        <v>240</v>
      </c>
      <c r="O114" t="s">
        <v>241</v>
      </c>
      <c r="P114" t="s">
        <v>11</v>
      </c>
      <c r="Q114" t="s">
        <v>78</v>
      </c>
      <c r="R114" s="5">
        <v>22.23</v>
      </c>
      <c r="S114" s="5">
        <v>106.09</v>
      </c>
    </row>
    <row r="115" spans="14:19" x14ac:dyDescent="0.25">
      <c r="N115" t="s">
        <v>242</v>
      </c>
      <c r="O115" t="s">
        <v>243</v>
      </c>
      <c r="P115" t="s">
        <v>113</v>
      </c>
      <c r="Q115" t="s">
        <v>78</v>
      </c>
      <c r="R115" s="5">
        <v>936.24</v>
      </c>
      <c r="S115" s="5">
        <v>567.77</v>
      </c>
    </row>
    <row r="116" spans="14:19" x14ac:dyDescent="0.25">
      <c r="N116" t="s">
        <v>244</v>
      </c>
      <c r="O116" t="s">
        <v>245</v>
      </c>
      <c r="P116" t="s">
        <v>15</v>
      </c>
      <c r="Q116" t="s">
        <v>16</v>
      </c>
      <c r="R116" s="5">
        <v>769.01</v>
      </c>
      <c r="S116" s="5">
        <v>315.49</v>
      </c>
    </row>
    <row r="117" spans="14:19" x14ac:dyDescent="0.25">
      <c r="N117" t="s">
        <v>246</v>
      </c>
      <c r="O117" t="s">
        <v>247</v>
      </c>
      <c r="P117" t="s">
        <v>11</v>
      </c>
      <c r="Q117" t="s">
        <v>78</v>
      </c>
      <c r="R117" s="5">
        <v>237.43</v>
      </c>
      <c r="S117" s="5">
        <v>89.01</v>
      </c>
    </row>
    <row r="118" spans="14:19" x14ac:dyDescent="0.25">
      <c r="N118" t="s">
        <v>248</v>
      </c>
      <c r="O118" t="s">
        <v>249</v>
      </c>
      <c r="P118" t="s">
        <v>15</v>
      </c>
      <c r="Q118" t="s">
        <v>43</v>
      </c>
      <c r="R118" s="5">
        <v>477.76</v>
      </c>
      <c r="S118" s="5">
        <v>527.27</v>
      </c>
    </row>
    <row r="119" spans="14:19" x14ac:dyDescent="0.25">
      <c r="N119" t="s">
        <v>250</v>
      </c>
      <c r="O119" t="s">
        <v>251</v>
      </c>
      <c r="P119" t="s">
        <v>15</v>
      </c>
      <c r="Q119" t="s">
        <v>12</v>
      </c>
      <c r="R119" s="5">
        <v>378.15</v>
      </c>
      <c r="S119" s="5">
        <v>794.14</v>
      </c>
    </row>
    <row r="120" spans="14:19" x14ac:dyDescent="0.25">
      <c r="N120" t="s">
        <v>252</v>
      </c>
      <c r="O120" t="s">
        <v>253</v>
      </c>
      <c r="P120" t="s">
        <v>15</v>
      </c>
      <c r="Q120" t="s">
        <v>78</v>
      </c>
      <c r="R120" s="5">
        <v>125.32</v>
      </c>
      <c r="S120" s="5">
        <v>141.80000000000001</v>
      </c>
    </row>
    <row r="121" spans="14:19" x14ac:dyDescent="0.25">
      <c r="N121" t="s">
        <v>254</v>
      </c>
      <c r="O121" t="s">
        <v>255</v>
      </c>
      <c r="P121" t="s">
        <v>15</v>
      </c>
      <c r="Q121" t="s">
        <v>26</v>
      </c>
      <c r="R121" s="5">
        <v>711.38</v>
      </c>
      <c r="S121" s="5">
        <v>923.55</v>
      </c>
    </row>
    <row r="122" spans="14:19" x14ac:dyDescent="0.25">
      <c r="N122" t="s">
        <v>256</v>
      </c>
      <c r="O122" t="s">
        <v>257</v>
      </c>
      <c r="P122" t="s">
        <v>15</v>
      </c>
      <c r="Q122" t="s">
        <v>36</v>
      </c>
      <c r="R122" s="5">
        <v>712.07</v>
      </c>
      <c r="S122" s="5">
        <v>412.6</v>
      </c>
    </row>
    <row r="123" spans="14:19" x14ac:dyDescent="0.25">
      <c r="N123" t="s">
        <v>258</v>
      </c>
      <c r="O123" t="s">
        <v>259</v>
      </c>
      <c r="P123" t="s">
        <v>15</v>
      </c>
      <c r="Q123" t="s">
        <v>12</v>
      </c>
      <c r="R123" s="5">
        <v>825.06</v>
      </c>
      <c r="S123" s="5">
        <v>319.98</v>
      </c>
    </row>
    <row r="124" spans="14:19" x14ac:dyDescent="0.25">
      <c r="N124" t="s">
        <v>260</v>
      </c>
      <c r="O124" t="s">
        <v>261</v>
      </c>
      <c r="P124" t="s">
        <v>15</v>
      </c>
      <c r="Q124" t="s">
        <v>12</v>
      </c>
      <c r="R124" s="5">
        <v>774.23</v>
      </c>
      <c r="S124" s="5">
        <v>948.21</v>
      </c>
    </row>
    <row r="125" spans="14:19" x14ac:dyDescent="0.25">
      <c r="N125" t="s">
        <v>262</v>
      </c>
      <c r="O125" t="s">
        <v>263</v>
      </c>
      <c r="P125" t="s">
        <v>15</v>
      </c>
      <c r="Q125" t="s">
        <v>78</v>
      </c>
      <c r="R125" s="5">
        <v>413.08</v>
      </c>
      <c r="S125" s="5">
        <v>794.26</v>
      </c>
    </row>
    <row r="126" spans="14:19" x14ac:dyDescent="0.25">
      <c r="N126" t="s">
        <v>264</v>
      </c>
      <c r="O126" t="s">
        <v>265</v>
      </c>
      <c r="P126" t="s">
        <v>15</v>
      </c>
      <c r="Q126" t="s">
        <v>78</v>
      </c>
      <c r="R126" s="5">
        <v>764.3</v>
      </c>
      <c r="S126" s="5">
        <v>963.73</v>
      </c>
    </row>
    <row r="127" spans="14:19" x14ac:dyDescent="0.25">
      <c r="N127" t="s">
        <v>266</v>
      </c>
      <c r="O127" t="s">
        <v>267</v>
      </c>
      <c r="P127" t="s">
        <v>11</v>
      </c>
      <c r="Q127" t="s">
        <v>78</v>
      </c>
      <c r="R127" s="5">
        <v>708.26</v>
      </c>
      <c r="S127" s="5">
        <v>32.1</v>
      </c>
    </row>
    <row r="128" spans="14:19" x14ac:dyDescent="0.25">
      <c r="N128" t="s">
        <v>268</v>
      </c>
      <c r="O128" t="s">
        <v>269</v>
      </c>
      <c r="P128" t="s">
        <v>113</v>
      </c>
      <c r="Q128" t="s">
        <v>36</v>
      </c>
      <c r="R128" s="5">
        <v>679.42</v>
      </c>
      <c r="S128" s="5">
        <v>432.88</v>
      </c>
    </row>
    <row r="129" spans="14:19" x14ac:dyDescent="0.25">
      <c r="N129" t="s">
        <v>270</v>
      </c>
      <c r="O129" t="s">
        <v>271</v>
      </c>
      <c r="P129" t="s">
        <v>15</v>
      </c>
      <c r="Q129" t="s">
        <v>12</v>
      </c>
      <c r="R129" s="5">
        <v>713.66</v>
      </c>
      <c r="S129" s="5">
        <v>149.21</v>
      </c>
    </row>
    <row r="130" spans="14:19" x14ac:dyDescent="0.25">
      <c r="N130" t="s">
        <v>272</v>
      </c>
      <c r="O130" t="s">
        <v>273</v>
      </c>
      <c r="P130" t="s">
        <v>11</v>
      </c>
      <c r="Q130" t="s">
        <v>16</v>
      </c>
      <c r="R130" s="5">
        <v>179.61</v>
      </c>
      <c r="S130" s="5">
        <v>333.99</v>
      </c>
    </row>
    <row r="131" spans="14:19" x14ac:dyDescent="0.25">
      <c r="N131" t="s">
        <v>274</v>
      </c>
      <c r="O131" t="s">
        <v>275</v>
      </c>
      <c r="P131" t="s">
        <v>15</v>
      </c>
      <c r="Q131" t="s">
        <v>36</v>
      </c>
      <c r="R131" s="5">
        <v>236.1</v>
      </c>
      <c r="S131" s="5">
        <v>325.08</v>
      </c>
    </row>
    <row r="132" spans="14:19" x14ac:dyDescent="0.25">
      <c r="N132" t="s">
        <v>276</v>
      </c>
      <c r="O132" t="s">
        <v>277</v>
      </c>
      <c r="P132" t="s">
        <v>11</v>
      </c>
      <c r="Q132" t="s">
        <v>19</v>
      </c>
      <c r="R132" s="5">
        <v>63.86</v>
      </c>
      <c r="S132" s="5">
        <v>891.68</v>
      </c>
    </row>
    <row r="133" spans="14:19" x14ac:dyDescent="0.25">
      <c r="N133" t="s">
        <v>278</v>
      </c>
      <c r="O133" t="s">
        <v>279</v>
      </c>
      <c r="P133" t="s">
        <v>11</v>
      </c>
      <c r="Q133" t="s">
        <v>78</v>
      </c>
      <c r="R133" s="5">
        <v>423.6</v>
      </c>
      <c r="S133" s="5">
        <v>327.92</v>
      </c>
    </row>
    <row r="134" spans="14:19" x14ac:dyDescent="0.25">
      <c r="N134" t="s">
        <v>280</v>
      </c>
      <c r="O134" t="s">
        <v>281</v>
      </c>
      <c r="P134" t="s">
        <v>11</v>
      </c>
      <c r="Q134" t="s">
        <v>26</v>
      </c>
      <c r="R134" s="5">
        <v>236.34</v>
      </c>
      <c r="S134" s="5">
        <v>151.6</v>
      </c>
    </row>
    <row r="135" spans="14:19" x14ac:dyDescent="0.25">
      <c r="N135" t="s">
        <v>282</v>
      </c>
      <c r="O135" t="s">
        <v>283</v>
      </c>
      <c r="P135" t="s">
        <v>11</v>
      </c>
      <c r="Q135" t="s">
        <v>12</v>
      </c>
      <c r="R135" s="5">
        <v>885.29</v>
      </c>
      <c r="S135" s="5">
        <v>46.17</v>
      </c>
    </row>
    <row r="136" spans="14:19" x14ac:dyDescent="0.25">
      <c r="N136" t="s">
        <v>284</v>
      </c>
      <c r="O136" t="s">
        <v>285</v>
      </c>
      <c r="P136" t="s">
        <v>15</v>
      </c>
      <c r="Q136" t="s">
        <v>19</v>
      </c>
      <c r="R136" s="5">
        <v>634.19000000000005</v>
      </c>
      <c r="S136" s="5">
        <v>632.91999999999996</v>
      </c>
    </row>
    <row r="137" spans="14:19" x14ac:dyDescent="0.25">
      <c r="N137" t="s">
        <v>286</v>
      </c>
      <c r="O137" t="s">
        <v>287</v>
      </c>
      <c r="P137" t="s">
        <v>15</v>
      </c>
      <c r="Q137" t="s">
        <v>78</v>
      </c>
      <c r="R137" s="5">
        <v>830.62</v>
      </c>
      <c r="S137" s="5">
        <v>43.01</v>
      </c>
    </row>
    <row r="138" spans="14:19" x14ac:dyDescent="0.25">
      <c r="N138" t="s">
        <v>288</v>
      </c>
      <c r="O138" t="s">
        <v>289</v>
      </c>
      <c r="P138" t="s">
        <v>11</v>
      </c>
      <c r="Q138" t="s">
        <v>26</v>
      </c>
      <c r="R138" s="5">
        <v>124.3</v>
      </c>
      <c r="S138" s="5">
        <v>383.8</v>
      </c>
    </row>
    <row r="139" spans="14:19" x14ac:dyDescent="0.25">
      <c r="N139" t="s">
        <v>290</v>
      </c>
      <c r="O139" t="s">
        <v>291</v>
      </c>
      <c r="P139" t="s">
        <v>11</v>
      </c>
      <c r="Q139" t="s">
        <v>19</v>
      </c>
      <c r="R139" s="5">
        <v>598.83000000000004</v>
      </c>
      <c r="S139" s="5">
        <v>175.55</v>
      </c>
    </row>
    <row r="140" spans="14:19" x14ac:dyDescent="0.25">
      <c r="N140" t="s">
        <v>292</v>
      </c>
      <c r="O140" t="s">
        <v>293</v>
      </c>
      <c r="P140" t="s">
        <v>15</v>
      </c>
      <c r="Q140" t="s">
        <v>19</v>
      </c>
      <c r="R140" s="5">
        <v>986.66</v>
      </c>
      <c r="S140" s="5">
        <v>56.91</v>
      </c>
    </row>
    <row r="141" spans="14:19" x14ac:dyDescent="0.25">
      <c r="N141" t="s">
        <v>294</v>
      </c>
      <c r="O141" t="s">
        <v>295</v>
      </c>
      <c r="P141" t="s">
        <v>11</v>
      </c>
      <c r="Q141" t="s">
        <v>12</v>
      </c>
      <c r="R141" s="5">
        <v>413.42</v>
      </c>
      <c r="S141" s="5">
        <v>963.87</v>
      </c>
    </row>
    <row r="142" spans="14:19" x14ac:dyDescent="0.25">
      <c r="N142" t="s">
        <v>296</v>
      </c>
      <c r="O142" t="s">
        <v>297</v>
      </c>
      <c r="P142" t="s">
        <v>15</v>
      </c>
      <c r="Q142" t="s">
        <v>12</v>
      </c>
      <c r="R142" s="5">
        <v>510.42</v>
      </c>
      <c r="S142" s="5">
        <v>995.04</v>
      </c>
    </row>
    <row r="143" spans="14:19" x14ac:dyDescent="0.25">
      <c r="N143" t="s">
        <v>298</v>
      </c>
      <c r="O143" t="s">
        <v>299</v>
      </c>
      <c r="P143" t="s">
        <v>15</v>
      </c>
      <c r="Q143" t="s">
        <v>12</v>
      </c>
      <c r="R143" s="5">
        <v>447.69</v>
      </c>
      <c r="S143" s="5">
        <v>13.78</v>
      </c>
    </row>
    <row r="144" spans="14:19" x14ac:dyDescent="0.25">
      <c r="N144" t="s">
        <v>300</v>
      </c>
      <c r="O144" t="s">
        <v>301</v>
      </c>
      <c r="P144" t="s">
        <v>11</v>
      </c>
      <c r="Q144" t="s">
        <v>36</v>
      </c>
      <c r="R144" s="5">
        <v>942.01</v>
      </c>
      <c r="S144" s="5">
        <v>67.650000000000006</v>
      </c>
    </row>
    <row r="145" spans="14:19" x14ac:dyDescent="0.25">
      <c r="N145" t="s">
        <v>302</v>
      </c>
      <c r="O145" t="s">
        <v>303</v>
      </c>
      <c r="P145" t="s">
        <v>15</v>
      </c>
      <c r="Q145" t="s">
        <v>19</v>
      </c>
      <c r="R145" s="5">
        <v>177.13</v>
      </c>
      <c r="S145" s="5">
        <v>415.71</v>
      </c>
    </row>
    <row r="146" spans="14:19" x14ac:dyDescent="0.25">
      <c r="N146" t="s">
        <v>304</v>
      </c>
      <c r="O146" t="s">
        <v>305</v>
      </c>
      <c r="P146" t="s">
        <v>11</v>
      </c>
      <c r="Q146" t="s">
        <v>19</v>
      </c>
      <c r="R146" s="5">
        <v>97.39</v>
      </c>
      <c r="S146" s="5">
        <v>432.96</v>
      </c>
    </row>
    <row r="147" spans="14:19" x14ac:dyDescent="0.25">
      <c r="N147" t="s">
        <v>306</v>
      </c>
      <c r="O147" t="s">
        <v>307</v>
      </c>
      <c r="P147" t="s">
        <v>15</v>
      </c>
      <c r="Q147" t="s">
        <v>19</v>
      </c>
      <c r="R147" s="5">
        <v>558.1</v>
      </c>
      <c r="S147" s="5">
        <v>777.59</v>
      </c>
    </row>
    <row r="148" spans="14:19" x14ac:dyDescent="0.25">
      <c r="N148" t="s">
        <v>308</v>
      </c>
      <c r="O148" t="s">
        <v>309</v>
      </c>
      <c r="P148" t="s">
        <v>11</v>
      </c>
      <c r="Q148" t="s">
        <v>26</v>
      </c>
      <c r="R148" s="5">
        <v>913.59</v>
      </c>
      <c r="S148" s="5">
        <v>758.42</v>
      </c>
    </row>
    <row r="149" spans="14:19" x14ac:dyDescent="0.25">
      <c r="N149" t="s">
        <v>310</v>
      </c>
      <c r="O149" t="s">
        <v>311</v>
      </c>
      <c r="P149" t="s">
        <v>11</v>
      </c>
      <c r="Q149" t="s">
        <v>16</v>
      </c>
      <c r="R149" s="5">
        <v>269.3</v>
      </c>
      <c r="S149" s="5">
        <v>573.67999999999995</v>
      </c>
    </row>
    <row r="150" spans="14:19" x14ac:dyDescent="0.25">
      <c r="N150" t="s">
        <v>312</v>
      </c>
      <c r="O150" t="s">
        <v>313</v>
      </c>
      <c r="P150" t="s">
        <v>15</v>
      </c>
      <c r="Q150" t="s">
        <v>16</v>
      </c>
      <c r="R150" s="5">
        <v>855.7</v>
      </c>
      <c r="S150" s="5">
        <v>634.86</v>
      </c>
    </row>
    <row r="151" spans="14:19" x14ac:dyDescent="0.25">
      <c r="N151" t="s">
        <v>314</v>
      </c>
      <c r="O151" t="s">
        <v>315</v>
      </c>
      <c r="P151" t="s">
        <v>15</v>
      </c>
      <c r="Q151" t="s">
        <v>26</v>
      </c>
      <c r="R151" s="5">
        <v>409.12</v>
      </c>
      <c r="S151" s="5">
        <v>162.01</v>
      </c>
    </row>
    <row r="152" spans="14:19" x14ac:dyDescent="0.25">
      <c r="N152" t="s">
        <v>316</v>
      </c>
      <c r="O152" t="s">
        <v>317</v>
      </c>
      <c r="P152" t="s">
        <v>15</v>
      </c>
      <c r="Q152" t="s">
        <v>16</v>
      </c>
      <c r="R152" s="5">
        <v>923.5</v>
      </c>
      <c r="S152" s="5">
        <v>820.13</v>
      </c>
    </row>
    <row r="153" spans="14:19" x14ac:dyDescent="0.25">
      <c r="N153" t="s">
        <v>318</v>
      </c>
      <c r="O153" t="s">
        <v>319</v>
      </c>
      <c r="P153" t="s">
        <v>11</v>
      </c>
      <c r="Q153" t="s">
        <v>78</v>
      </c>
      <c r="R153" s="5">
        <v>644.19000000000005</v>
      </c>
      <c r="S153" s="5">
        <v>24.63</v>
      </c>
    </row>
    <row r="154" spans="14:19" x14ac:dyDescent="0.25">
      <c r="N154" t="s">
        <v>320</v>
      </c>
      <c r="O154" t="s">
        <v>321</v>
      </c>
      <c r="P154" t="s">
        <v>15</v>
      </c>
      <c r="Q154" t="s">
        <v>78</v>
      </c>
      <c r="R154" s="5">
        <v>256.52</v>
      </c>
      <c r="S154" s="5">
        <v>594.85</v>
      </c>
    </row>
    <row r="155" spans="14:19" x14ac:dyDescent="0.25">
      <c r="N155" t="s">
        <v>322</v>
      </c>
      <c r="O155" t="s">
        <v>323</v>
      </c>
      <c r="P155" t="s">
        <v>15</v>
      </c>
      <c r="Q155" t="s">
        <v>78</v>
      </c>
      <c r="R155" s="5">
        <v>693.49</v>
      </c>
      <c r="S155" s="5">
        <v>526.95000000000005</v>
      </c>
    </row>
    <row r="156" spans="14:19" x14ac:dyDescent="0.25">
      <c r="N156" t="s">
        <v>324</v>
      </c>
      <c r="O156" t="s">
        <v>325</v>
      </c>
      <c r="P156" t="s">
        <v>15</v>
      </c>
      <c r="Q156" t="s">
        <v>78</v>
      </c>
      <c r="R156" s="5">
        <v>169.72</v>
      </c>
      <c r="S156" s="5">
        <v>606.08000000000004</v>
      </c>
    </row>
    <row r="157" spans="14:19" x14ac:dyDescent="0.25">
      <c r="N157" t="s">
        <v>326</v>
      </c>
      <c r="O157" t="s">
        <v>327</v>
      </c>
      <c r="P157" t="s">
        <v>15</v>
      </c>
      <c r="Q157" t="s">
        <v>12</v>
      </c>
      <c r="R157" s="5">
        <v>593.19000000000005</v>
      </c>
      <c r="S157" s="5">
        <v>636.33000000000004</v>
      </c>
    </row>
    <row r="158" spans="14:19" x14ac:dyDescent="0.25">
      <c r="N158" t="s">
        <v>328</v>
      </c>
      <c r="O158" t="s">
        <v>329</v>
      </c>
      <c r="P158" t="s">
        <v>11</v>
      </c>
      <c r="Q158" t="s">
        <v>12</v>
      </c>
      <c r="R158" s="5">
        <v>846.36</v>
      </c>
      <c r="S158" s="5">
        <v>357.21</v>
      </c>
    </row>
    <row r="159" spans="14:19" x14ac:dyDescent="0.25">
      <c r="N159" t="s">
        <v>330</v>
      </c>
      <c r="O159" t="s">
        <v>331</v>
      </c>
      <c r="P159" t="s">
        <v>15</v>
      </c>
      <c r="Q159" t="s">
        <v>19</v>
      </c>
      <c r="R159" s="5">
        <v>833.51</v>
      </c>
      <c r="S159" s="5">
        <v>698.18</v>
      </c>
    </row>
    <row r="160" spans="14:19" x14ac:dyDescent="0.25">
      <c r="N160" t="s">
        <v>332</v>
      </c>
      <c r="O160" t="s">
        <v>333</v>
      </c>
      <c r="P160" t="s">
        <v>15</v>
      </c>
      <c r="Q160" t="s">
        <v>78</v>
      </c>
      <c r="R160" s="5">
        <v>947.86</v>
      </c>
      <c r="S160" s="5">
        <v>472.98</v>
      </c>
    </row>
    <row r="161" spans="14:19" x14ac:dyDescent="0.25">
      <c r="N161" t="s">
        <v>334</v>
      </c>
      <c r="O161" t="s">
        <v>335</v>
      </c>
      <c r="P161" t="s">
        <v>11</v>
      </c>
      <c r="Q161" t="s">
        <v>43</v>
      </c>
      <c r="R161" s="5">
        <v>794.25</v>
      </c>
      <c r="S161" s="5">
        <v>301.01</v>
      </c>
    </row>
    <row r="162" spans="14:19" x14ac:dyDescent="0.25">
      <c r="N162" t="s">
        <v>336</v>
      </c>
      <c r="O162" t="s">
        <v>337</v>
      </c>
      <c r="P162" t="s">
        <v>15</v>
      </c>
      <c r="Q162" t="s">
        <v>26</v>
      </c>
      <c r="R162" s="5">
        <v>704.48</v>
      </c>
      <c r="S162" s="5">
        <v>504.8</v>
      </c>
    </row>
    <row r="163" spans="14:19" x14ac:dyDescent="0.25">
      <c r="N163" t="s">
        <v>338</v>
      </c>
      <c r="O163" t="s">
        <v>339</v>
      </c>
      <c r="P163" t="s">
        <v>15</v>
      </c>
      <c r="Q163" t="s">
        <v>12</v>
      </c>
      <c r="R163" s="5">
        <v>128.30000000000001</v>
      </c>
      <c r="S163" s="5">
        <v>303.17</v>
      </c>
    </row>
    <row r="164" spans="14:19" x14ac:dyDescent="0.25">
      <c r="N164" t="s">
        <v>9</v>
      </c>
      <c r="O164" t="s">
        <v>340</v>
      </c>
      <c r="P164" t="s">
        <v>11</v>
      </c>
      <c r="Q164" t="s">
        <v>16</v>
      </c>
      <c r="R164" s="5">
        <v>846.78</v>
      </c>
      <c r="S164" s="5">
        <v>434.75</v>
      </c>
    </row>
    <row r="165" spans="14:19" x14ac:dyDescent="0.25">
      <c r="N165" t="s">
        <v>341</v>
      </c>
      <c r="O165" t="s">
        <v>342</v>
      </c>
      <c r="P165" t="s">
        <v>65</v>
      </c>
      <c r="Q165" t="s">
        <v>26</v>
      </c>
      <c r="R165" s="5">
        <v>3.17</v>
      </c>
      <c r="S165" s="5">
        <v>453.12</v>
      </c>
    </row>
    <row r="166" spans="14:19" x14ac:dyDescent="0.25">
      <c r="N166" t="s">
        <v>343</v>
      </c>
      <c r="O166" t="s">
        <v>344</v>
      </c>
      <c r="P166" t="s">
        <v>11</v>
      </c>
      <c r="Q166" t="s">
        <v>16</v>
      </c>
      <c r="R166" s="5">
        <v>334.75</v>
      </c>
      <c r="S166" s="5">
        <v>701.46</v>
      </c>
    </row>
    <row r="167" spans="14:19" x14ac:dyDescent="0.25">
      <c r="N167" t="s">
        <v>345</v>
      </c>
      <c r="O167" t="s">
        <v>346</v>
      </c>
      <c r="P167" t="s">
        <v>11</v>
      </c>
      <c r="Q167" t="s">
        <v>16</v>
      </c>
      <c r="R167" s="5">
        <v>17.559999999999999</v>
      </c>
      <c r="S167" s="5">
        <v>151.27000000000001</v>
      </c>
    </row>
    <row r="168" spans="14:19" x14ac:dyDescent="0.25">
      <c r="N168" t="s">
        <v>347</v>
      </c>
      <c r="O168" t="s">
        <v>348</v>
      </c>
      <c r="P168" t="s">
        <v>138</v>
      </c>
      <c r="Q168" t="s">
        <v>36</v>
      </c>
      <c r="R168" s="5">
        <v>451.52</v>
      </c>
      <c r="S168" s="5">
        <v>949.42</v>
      </c>
    </row>
    <row r="169" spans="14:19" x14ac:dyDescent="0.25">
      <c r="N169" t="s">
        <v>349</v>
      </c>
      <c r="O169" t="s">
        <v>350</v>
      </c>
      <c r="P169" t="s">
        <v>15</v>
      </c>
      <c r="Q169" t="s">
        <v>36</v>
      </c>
      <c r="R169" s="5">
        <v>72.930000000000007</v>
      </c>
      <c r="S169" s="5">
        <v>726.39</v>
      </c>
    </row>
    <row r="170" spans="14:19" x14ac:dyDescent="0.25">
      <c r="N170" t="s">
        <v>351</v>
      </c>
      <c r="O170" t="s">
        <v>352</v>
      </c>
      <c r="P170" t="s">
        <v>11</v>
      </c>
      <c r="Q170" t="s">
        <v>43</v>
      </c>
      <c r="R170" s="5">
        <v>651.27</v>
      </c>
      <c r="S170" s="5">
        <v>304.81</v>
      </c>
    </row>
    <row r="171" spans="14:19" x14ac:dyDescent="0.25">
      <c r="N171" t="s">
        <v>353</v>
      </c>
      <c r="O171" t="s">
        <v>354</v>
      </c>
      <c r="P171" t="s">
        <v>15</v>
      </c>
      <c r="Q171" t="s">
        <v>78</v>
      </c>
      <c r="R171" s="5">
        <v>520.1</v>
      </c>
      <c r="S171" s="5">
        <v>339.05</v>
      </c>
    </row>
    <row r="172" spans="14:19" x14ac:dyDescent="0.25">
      <c r="N172" t="s">
        <v>355</v>
      </c>
      <c r="O172" t="s">
        <v>356</v>
      </c>
      <c r="P172" t="s">
        <v>15</v>
      </c>
      <c r="Q172" t="s">
        <v>36</v>
      </c>
      <c r="R172" s="5">
        <v>711.58</v>
      </c>
      <c r="S172" s="5">
        <v>895.74</v>
      </c>
    </row>
    <row r="173" spans="14:19" x14ac:dyDescent="0.25">
      <c r="N173" t="s">
        <v>357</v>
      </c>
      <c r="O173" t="s">
        <v>358</v>
      </c>
      <c r="P173" t="s">
        <v>15</v>
      </c>
      <c r="Q173" t="s">
        <v>36</v>
      </c>
      <c r="R173" s="5">
        <v>708.64</v>
      </c>
      <c r="S173" s="5">
        <v>749.34</v>
      </c>
    </row>
    <row r="174" spans="14:19" x14ac:dyDescent="0.25">
      <c r="N174" t="s">
        <v>359</v>
      </c>
      <c r="O174" t="s">
        <v>360</v>
      </c>
      <c r="P174" t="s">
        <v>15</v>
      </c>
      <c r="Q174" t="s">
        <v>16</v>
      </c>
      <c r="R174" s="5">
        <v>183.09</v>
      </c>
      <c r="S174" s="5">
        <v>428.95</v>
      </c>
    </row>
    <row r="175" spans="14:19" x14ac:dyDescent="0.25">
      <c r="N175" t="s">
        <v>361</v>
      </c>
      <c r="O175" t="s">
        <v>362</v>
      </c>
      <c r="P175" t="s">
        <v>11</v>
      </c>
      <c r="Q175" t="s">
        <v>19</v>
      </c>
      <c r="R175" s="5">
        <v>111.37</v>
      </c>
      <c r="S175" s="5">
        <v>680.55</v>
      </c>
    </row>
    <row r="176" spans="14:19" x14ac:dyDescent="0.25">
      <c r="N176" t="s">
        <v>363</v>
      </c>
      <c r="O176" t="s">
        <v>364</v>
      </c>
      <c r="P176" t="s">
        <v>15</v>
      </c>
      <c r="Q176" t="s">
        <v>26</v>
      </c>
      <c r="R176" s="5">
        <v>550.48</v>
      </c>
      <c r="S176" s="5">
        <v>507.36</v>
      </c>
    </row>
    <row r="177" spans="14:19" x14ac:dyDescent="0.25">
      <c r="N177" t="s">
        <v>365</v>
      </c>
      <c r="O177" t="s">
        <v>366</v>
      </c>
      <c r="P177" t="s">
        <v>11</v>
      </c>
      <c r="Q177" t="s">
        <v>26</v>
      </c>
      <c r="R177" s="5">
        <v>764.32</v>
      </c>
      <c r="S177" s="5">
        <v>124.74</v>
      </c>
    </row>
    <row r="178" spans="14:19" x14ac:dyDescent="0.25">
      <c r="N178" t="s">
        <v>367</v>
      </c>
      <c r="O178" t="s">
        <v>368</v>
      </c>
      <c r="P178" t="s">
        <v>15</v>
      </c>
      <c r="Q178" t="s">
        <v>19</v>
      </c>
      <c r="R178" s="5">
        <v>817.69</v>
      </c>
      <c r="S178" s="5">
        <v>104.89</v>
      </c>
    </row>
    <row r="179" spans="14:19" x14ac:dyDescent="0.25">
      <c r="N179" t="s">
        <v>369</v>
      </c>
      <c r="O179" t="s">
        <v>370</v>
      </c>
      <c r="P179" t="s">
        <v>11</v>
      </c>
      <c r="Q179" t="s">
        <v>43</v>
      </c>
      <c r="R179" s="5">
        <v>245.77</v>
      </c>
      <c r="S179" s="5">
        <v>792.57</v>
      </c>
    </row>
    <row r="180" spans="14:19" x14ac:dyDescent="0.25">
      <c r="N180" t="s">
        <v>371</v>
      </c>
      <c r="O180" t="s">
        <v>372</v>
      </c>
      <c r="P180" t="s">
        <v>15</v>
      </c>
      <c r="Q180" t="s">
        <v>78</v>
      </c>
      <c r="R180" s="5">
        <v>784.34</v>
      </c>
      <c r="S180" s="5">
        <v>216.46</v>
      </c>
    </row>
    <row r="181" spans="14:19" x14ac:dyDescent="0.25">
      <c r="N181" t="s">
        <v>373</v>
      </c>
      <c r="O181" t="s">
        <v>374</v>
      </c>
      <c r="P181" t="s">
        <v>15</v>
      </c>
      <c r="Q181" t="s">
        <v>78</v>
      </c>
      <c r="R181" s="5">
        <v>755.36</v>
      </c>
      <c r="S181" s="5">
        <v>845.09</v>
      </c>
    </row>
    <row r="182" spans="14:19" x14ac:dyDescent="0.25">
      <c r="N182" t="s">
        <v>375</v>
      </c>
      <c r="O182" t="s">
        <v>376</v>
      </c>
      <c r="P182" t="s">
        <v>15</v>
      </c>
      <c r="Q182" t="s">
        <v>12</v>
      </c>
      <c r="R182" s="5">
        <v>634.16</v>
      </c>
      <c r="S182" s="5">
        <v>89.62</v>
      </c>
    </row>
    <row r="183" spans="14:19" x14ac:dyDescent="0.25">
      <c r="N183" t="s">
        <v>377</v>
      </c>
      <c r="O183" t="s">
        <v>378</v>
      </c>
      <c r="P183" t="s">
        <v>15</v>
      </c>
      <c r="Q183" t="s">
        <v>36</v>
      </c>
      <c r="R183" s="5">
        <v>943.32</v>
      </c>
      <c r="S183" s="5">
        <v>212.83</v>
      </c>
    </row>
    <row r="184" spans="14:19" x14ac:dyDescent="0.25">
      <c r="N184" t="s">
        <v>379</v>
      </c>
      <c r="O184" t="s">
        <v>380</v>
      </c>
      <c r="P184" t="s">
        <v>138</v>
      </c>
      <c r="Q184" t="s">
        <v>16</v>
      </c>
      <c r="R184" s="5">
        <v>185.85</v>
      </c>
      <c r="S184" s="5">
        <v>322.91000000000003</v>
      </c>
    </row>
    <row r="185" spans="14:19" x14ac:dyDescent="0.25">
      <c r="N185" t="s">
        <v>381</v>
      </c>
      <c r="O185" t="s">
        <v>382</v>
      </c>
      <c r="P185" t="s">
        <v>15</v>
      </c>
      <c r="Q185" t="s">
        <v>16</v>
      </c>
      <c r="R185" s="5">
        <v>650.75</v>
      </c>
      <c r="S185" s="5">
        <v>979.64</v>
      </c>
    </row>
    <row r="186" spans="14:19" x14ac:dyDescent="0.25">
      <c r="N186" t="s">
        <v>383</v>
      </c>
      <c r="O186" t="s">
        <v>384</v>
      </c>
      <c r="P186" t="s">
        <v>15</v>
      </c>
      <c r="Q186" t="s">
        <v>43</v>
      </c>
      <c r="R186" s="5">
        <v>632.4</v>
      </c>
      <c r="S186" s="5">
        <v>500.49</v>
      </c>
    </row>
    <row r="187" spans="14:19" x14ac:dyDescent="0.25">
      <c r="N187" t="s">
        <v>385</v>
      </c>
      <c r="O187" t="s">
        <v>386</v>
      </c>
      <c r="P187" t="s">
        <v>15</v>
      </c>
      <c r="Q187" t="s">
        <v>19</v>
      </c>
      <c r="R187" s="5">
        <v>858.91</v>
      </c>
      <c r="S187" s="5">
        <v>347.55</v>
      </c>
    </row>
    <row r="188" spans="14:19" x14ac:dyDescent="0.25">
      <c r="N188" t="s">
        <v>387</v>
      </c>
      <c r="O188" t="s">
        <v>388</v>
      </c>
      <c r="P188" t="s">
        <v>15</v>
      </c>
      <c r="Q188" t="s">
        <v>12</v>
      </c>
      <c r="R188" s="5">
        <v>995.91</v>
      </c>
      <c r="S188" s="5">
        <v>238.59</v>
      </c>
    </row>
    <row r="189" spans="14:19" x14ac:dyDescent="0.25">
      <c r="N189" t="s">
        <v>389</v>
      </c>
      <c r="O189" t="s">
        <v>390</v>
      </c>
      <c r="P189" t="s">
        <v>15</v>
      </c>
      <c r="Q189" t="s">
        <v>26</v>
      </c>
      <c r="R189" s="5">
        <v>80.180000000000007</v>
      </c>
      <c r="S189" s="5">
        <v>765.14</v>
      </c>
    </row>
    <row r="190" spans="14:19" x14ac:dyDescent="0.25">
      <c r="N190" t="s">
        <v>391</v>
      </c>
      <c r="O190" t="s">
        <v>392</v>
      </c>
      <c r="P190" t="s">
        <v>11</v>
      </c>
      <c r="Q190" t="s">
        <v>26</v>
      </c>
      <c r="R190" s="5">
        <v>422.07</v>
      </c>
      <c r="S190" s="5">
        <v>117.57</v>
      </c>
    </row>
    <row r="191" spans="14:19" x14ac:dyDescent="0.25">
      <c r="N191" t="s">
        <v>393</v>
      </c>
      <c r="O191" t="s">
        <v>394</v>
      </c>
      <c r="P191" t="s">
        <v>11</v>
      </c>
      <c r="Q191" t="s">
        <v>16</v>
      </c>
      <c r="R191" s="5">
        <v>590.97</v>
      </c>
      <c r="S191" s="5">
        <v>967.97</v>
      </c>
    </row>
    <row r="192" spans="14:19" x14ac:dyDescent="0.25">
      <c r="N192" t="s">
        <v>395</v>
      </c>
      <c r="O192" t="s">
        <v>396</v>
      </c>
      <c r="P192" t="s">
        <v>11</v>
      </c>
      <c r="Q192" t="s">
        <v>78</v>
      </c>
      <c r="R192" s="5">
        <v>282.05</v>
      </c>
      <c r="S192" s="5">
        <v>0.36</v>
      </c>
    </row>
    <row r="193" spans="14:19" x14ac:dyDescent="0.25">
      <c r="N193" t="s">
        <v>397</v>
      </c>
      <c r="O193" t="s">
        <v>398</v>
      </c>
      <c r="P193" t="s">
        <v>11</v>
      </c>
      <c r="Q193" t="s">
        <v>12</v>
      </c>
      <c r="R193" s="5">
        <v>573.15</v>
      </c>
      <c r="S193" s="5">
        <v>997.77</v>
      </c>
    </row>
    <row r="194" spans="14:19" x14ac:dyDescent="0.25">
      <c r="N194" t="s">
        <v>399</v>
      </c>
      <c r="O194" t="s">
        <v>400</v>
      </c>
      <c r="P194" t="s">
        <v>11</v>
      </c>
      <c r="Q194" t="s">
        <v>19</v>
      </c>
      <c r="R194" s="5">
        <v>900.42</v>
      </c>
      <c r="S194" s="5">
        <v>997.26</v>
      </c>
    </row>
    <row r="195" spans="14:19" x14ac:dyDescent="0.25">
      <c r="N195" t="s">
        <v>401</v>
      </c>
      <c r="O195" t="s">
        <v>402</v>
      </c>
      <c r="P195" t="s">
        <v>15</v>
      </c>
      <c r="Q195" t="s">
        <v>43</v>
      </c>
      <c r="R195" s="5">
        <v>18.010000000000002</v>
      </c>
      <c r="S195" s="5">
        <v>136.86000000000001</v>
      </c>
    </row>
    <row r="196" spans="14:19" x14ac:dyDescent="0.25">
      <c r="N196" t="s">
        <v>403</v>
      </c>
      <c r="O196" t="s">
        <v>404</v>
      </c>
      <c r="P196" t="s">
        <v>11</v>
      </c>
      <c r="Q196" t="s">
        <v>78</v>
      </c>
      <c r="R196" s="5">
        <v>548.13</v>
      </c>
      <c r="S196" s="5">
        <v>83.85</v>
      </c>
    </row>
    <row r="197" spans="14:19" x14ac:dyDescent="0.25">
      <c r="N197" t="s">
        <v>405</v>
      </c>
      <c r="O197" t="s">
        <v>406</v>
      </c>
      <c r="P197" t="s">
        <v>11</v>
      </c>
      <c r="Q197" t="s">
        <v>19</v>
      </c>
      <c r="R197" s="5">
        <v>362.48</v>
      </c>
      <c r="S197" s="5">
        <v>773.32</v>
      </c>
    </row>
    <row r="198" spans="14:19" x14ac:dyDescent="0.25">
      <c r="N198" t="s">
        <v>407</v>
      </c>
      <c r="O198" t="s">
        <v>408</v>
      </c>
      <c r="P198" t="s">
        <v>15</v>
      </c>
      <c r="Q198" t="s">
        <v>16</v>
      </c>
      <c r="R198" s="5">
        <v>497.16</v>
      </c>
      <c r="S198" s="5">
        <v>497.44</v>
      </c>
    </row>
    <row r="199" spans="14:19" x14ac:dyDescent="0.25">
      <c r="N199" t="s">
        <v>409</v>
      </c>
      <c r="O199" t="s">
        <v>410</v>
      </c>
      <c r="P199" t="s">
        <v>138</v>
      </c>
      <c r="Q199" t="s">
        <v>78</v>
      </c>
      <c r="R199" s="5">
        <v>766.77</v>
      </c>
      <c r="S199" s="5">
        <v>911.58</v>
      </c>
    </row>
    <row r="200" spans="14:19" x14ac:dyDescent="0.25">
      <c r="N200" t="s">
        <v>411</v>
      </c>
      <c r="O200" t="s">
        <v>412</v>
      </c>
      <c r="P200" t="s">
        <v>15</v>
      </c>
      <c r="Q200" t="s">
        <v>43</v>
      </c>
      <c r="R200" s="5">
        <v>128.31</v>
      </c>
      <c r="S200" s="5">
        <v>731.62</v>
      </c>
    </row>
    <row r="201" spans="14:19" x14ac:dyDescent="0.25">
      <c r="N201" t="s">
        <v>413</v>
      </c>
      <c r="O201" t="s">
        <v>414</v>
      </c>
      <c r="P201" t="s">
        <v>11</v>
      </c>
      <c r="Q201" t="s">
        <v>12</v>
      </c>
      <c r="R201" s="5">
        <v>52.84</v>
      </c>
      <c r="S201" s="5">
        <v>25.81</v>
      </c>
    </row>
    <row r="202" spans="14:19" x14ac:dyDescent="0.25">
      <c r="N202" t="s">
        <v>415</v>
      </c>
      <c r="O202" t="s">
        <v>416</v>
      </c>
      <c r="P202" t="s">
        <v>15</v>
      </c>
      <c r="Q202" t="s">
        <v>36</v>
      </c>
      <c r="R202" s="5">
        <v>434.46</v>
      </c>
      <c r="S202" s="5">
        <v>738.65</v>
      </c>
    </row>
    <row r="203" spans="14:19" x14ac:dyDescent="0.25">
      <c r="N203" t="s">
        <v>417</v>
      </c>
      <c r="O203" t="s">
        <v>418</v>
      </c>
      <c r="P203" t="s">
        <v>113</v>
      </c>
      <c r="Q203" t="s">
        <v>43</v>
      </c>
      <c r="R203" s="5">
        <v>477.25</v>
      </c>
      <c r="S203" s="5">
        <v>518.74</v>
      </c>
    </row>
    <row r="204" spans="14:19" x14ac:dyDescent="0.25">
      <c r="N204" t="s">
        <v>419</v>
      </c>
      <c r="O204" t="s">
        <v>420</v>
      </c>
      <c r="P204" t="s">
        <v>15</v>
      </c>
      <c r="Q204" t="s">
        <v>26</v>
      </c>
      <c r="R204" s="5">
        <v>567.19000000000005</v>
      </c>
      <c r="S204" s="5">
        <v>217.24</v>
      </c>
    </row>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78CD-01DD-44C1-965D-3B036C98481A}">
  <dimension ref="B2:H53"/>
  <sheetViews>
    <sheetView workbookViewId="0">
      <selection activeCell="L9" sqref="L9"/>
    </sheetView>
  </sheetViews>
  <sheetFormatPr defaultRowHeight="15" x14ac:dyDescent="0.25"/>
  <cols>
    <col min="2" max="2" width="53.42578125" customWidth="1"/>
    <col min="3" max="3" width="49.28515625" bestFit="1" customWidth="1"/>
    <col min="4" max="4" width="19" bestFit="1" customWidth="1"/>
    <col min="5" max="5" width="12" bestFit="1" customWidth="1"/>
    <col min="6" max="6" width="32.5703125" customWidth="1"/>
    <col min="7" max="7" width="15.85546875" customWidth="1"/>
  </cols>
  <sheetData>
    <row r="2" spans="2:8" ht="20.25" thickBot="1" x14ac:dyDescent="0.35">
      <c r="B2" s="37" t="s">
        <v>624</v>
      </c>
      <c r="C2" s="37"/>
      <c r="D2" s="37"/>
      <c r="E2" s="37"/>
      <c r="F2" s="37"/>
      <c r="G2" s="37"/>
      <c r="H2" s="37"/>
    </row>
    <row r="3" spans="2:8" ht="15.75" thickTop="1" x14ac:dyDescent="0.25"/>
    <row r="4" spans="2:8" ht="16.5" thickBot="1" x14ac:dyDescent="0.3">
      <c r="B4" s="36" t="s">
        <v>623</v>
      </c>
      <c r="C4" s="36"/>
      <c r="D4" s="36"/>
      <c r="E4" s="36"/>
      <c r="F4" s="36"/>
      <c r="G4" s="36"/>
      <c r="H4" s="36"/>
    </row>
    <row r="5" spans="2:8" ht="15.75" thickTop="1" x14ac:dyDescent="0.25"/>
    <row r="6" spans="2:8" x14ac:dyDescent="0.25">
      <c r="B6" s="62" t="s">
        <v>454</v>
      </c>
      <c r="C6" s="62" t="s">
        <v>455</v>
      </c>
      <c r="D6" s="53" t="s">
        <v>456</v>
      </c>
      <c r="E6" s="62"/>
      <c r="F6" s="53" t="s">
        <v>457</v>
      </c>
      <c r="G6" s="54"/>
    </row>
    <row r="7" spans="2:8" x14ac:dyDescent="0.25">
      <c r="B7" s="56"/>
      <c r="C7" s="56" t="s">
        <v>455</v>
      </c>
      <c r="D7" s="10" t="s">
        <v>440</v>
      </c>
      <c r="E7" s="10" t="s">
        <v>503</v>
      </c>
      <c r="F7" s="55" t="s">
        <v>457</v>
      </c>
      <c r="G7" s="56"/>
    </row>
    <row r="8" spans="2:8" x14ac:dyDescent="0.25">
      <c r="B8" s="13" t="s">
        <v>458</v>
      </c>
      <c r="C8" s="13" t="s">
        <v>459</v>
      </c>
      <c r="D8" s="25" t="s">
        <v>460</v>
      </c>
      <c r="E8" s="26">
        <f>ABS(-5)</f>
        <v>5</v>
      </c>
      <c r="F8" s="27"/>
      <c r="G8" s="27"/>
    </row>
    <row r="9" spans="2:8" x14ac:dyDescent="0.25">
      <c r="B9" s="13" t="s">
        <v>461</v>
      </c>
      <c r="C9" s="13" t="s">
        <v>462</v>
      </c>
      <c r="D9" s="25" t="s">
        <v>463</v>
      </c>
      <c r="E9" s="26">
        <f>EXP(2)</f>
        <v>7.3890560989306504</v>
      </c>
      <c r="F9" s="27"/>
      <c r="G9" s="27"/>
    </row>
    <row r="10" spans="2:8" x14ac:dyDescent="0.25">
      <c r="B10" s="13" t="s">
        <v>464</v>
      </c>
      <c r="C10" s="13" t="s">
        <v>465</v>
      </c>
      <c r="D10" s="25" t="s">
        <v>466</v>
      </c>
      <c r="E10" s="26">
        <f>LOG(2)</f>
        <v>0.3010299956639812</v>
      </c>
      <c r="F10" s="27"/>
      <c r="G10" s="27"/>
    </row>
    <row r="11" spans="2:8" x14ac:dyDescent="0.25">
      <c r="B11" s="13" t="s">
        <v>467</v>
      </c>
      <c r="C11" s="13" t="s">
        <v>468</v>
      </c>
      <c r="D11" s="25" t="s">
        <v>469</v>
      </c>
      <c r="E11" s="26">
        <f>POWER(3,3)</f>
        <v>27</v>
      </c>
      <c r="F11" s="27" t="s">
        <v>470</v>
      </c>
      <c r="G11" s="27"/>
    </row>
    <row r="12" spans="2:8" x14ac:dyDescent="0.25">
      <c r="B12" s="13" t="s">
        <v>471</v>
      </c>
      <c r="C12" s="13" t="s">
        <v>472</v>
      </c>
      <c r="D12" s="25" t="s">
        <v>473</v>
      </c>
      <c r="E12" s="26">
        <f>SQRT(25)</f>
        <v>5</v>
      </c>
      <c r="F12" s="27"/>
      <c r="G12" s="27"/>
    </row>
    <row r="13" spans="2:8" x14ac:dyDescent="0.25">
      <c r="B13" s="57" t="s">
        <v>474</v>
      </c>
      <c r="C13" s="57" t="s">
        <v>475</v>
      </c>
      <c r="D13" s="25" t="s">
        <v>476</v>
      </c>
      <c r="E13" s="26">
        <f>MOD(8,2)</f>
        <v>0</v>
      </c>
      <c r="F13" s="27" t="s">
        <v>477</v>
      </c>
      <c r="G13" s="27"/>
    </row>
    <row r="14" spans="2:8" x14ac:dyDescent="0.25">
      <c r="B14" s="58"/>
      <c r="C14" s="58"/>
      <c r="D14" s="25" t="s">
        <v>478</v>
      </c>
      <c r="E14" s="26">
        <f>MOD(8,3)</f>
        <v>2</v>
      </c>
      <c r="F14" s="27"/>
      <c r="G14" s="27"/>
    </row>
    <row r="15" spans="2:8" x14ac:dyDescent="0.25">
      <c r="B15" s="57" t="s">
        <v>479</v>
      </c>
      <c r="C15" s="57" t="s">
        <v>480</v>
      </c>
      <c r="D15" s="25" t="s">
        <v>481</v>
      </c>
      <c r="E15" s="26">
        <f>QUOTIENT(8,2)</f>
        <v>4</v>
      </c>
      <c r="F15" s="27"/>
      <c r="G15" s="27"/>
    </row>
    <row r="16" spans="2:8" x14ac:dyDescent="0.25">
      <c r="B16" s="58"/>
      <c r="C16" s="58"/>
      <c r="D16" s="25" t="s">
        <v>482</v>
      </c>
      <c r="E16" s="26">
        <f>QUOTIENT(8,3)</f>
        <v>2</v>
      </c>
      <c r="F16" s="27"/>
      <c r="G16" s="27"/>
    </row>
    <row r="17" spans="2:8" x14ac:dyDescent="0.25">
      <c r="B17" s="59" t="s">
        <v>483</v>
      </c>
      <c r="C17" s="59" t="s">
        <v>484</v>
      </c>
      <c r="D17" s="25" t="s">
        <v>485</v>
      </c>
      <c r="E17" s="26">
        <f>COMBIN(4,1)</f>
        <v>4</v>
      </c>
      <c r="F17" s="27" t="s">
        <v>506</v>
      </c>
      <c r="G17" s="27" t="s">
        <v>486</v>
      </c>
    </row>
    <row r="18" spans="2:8" x14ac:dyDescent="0.25">
      <c r="B18" s="60"/>
      <c r="C18" s="60"/>
      <c r="D18" s="25" t="s">
        <v>487</v>
      </c>
      <c r="E18" s="26">
        <f>COMBIN(4,2)</f>
        <v>6</v>
      </c>
      <c r="F18" s="27" t="s">
        <v>504</v>
      </c>
      <c r="G18" s="27" t="s">
        <v>488</v>
      </c>
    </row>
    <row r="19" spans="2:8" x14ac:dyDescent="0.25">
      <c r="B19" s="61"/>
      <c r="C19" s="61"/>
      <c r="D19" s="25" t="s">
        <v>489</v>
      </c>
      <c r="E19" s="26">
        <f>COMBIN(4,4)</f>
        <v>1</v>
      </c>
      <c r="F19" s="27" t="s">
        <v>505</v>
      </c>
      <c r="G19" s="27" t="s">
        <v>490</v>
      </c>
    </row>
    <row r="20" spans="2:8" x14ac:dyDescent="0.25">
      <c r="B20" s="13" t="s">
        <v>491</v>
      </c>
      <c r="C20" s="13" t="s">
        <v>492</v>
      </c>
      <c r="D20" s="25" t="s">
        <v>493</v>
      </c>
      <c r="E20" s="26">
        <f>_xlfn.FLOOR.MATH(9.4)</f>
        <v>9</v>
      </c>
      <c r="F20" s="27" t="s">
        <v>494</v>
      </c>
      <c r="G20" s="27"/>
    </row>
    <row r="21" spans="2:8" x14ac:dyDescent="0.25">
      <c r="B21" s="13" t="s">
        <v>495</v>
      </c>
      <c r="C21" s="13" t="s">
        <v>496</v>
      </c>
      <c r="D21" s="25" t="s">
        <v>497</v>
      </c>
      <c r="E21" s="26">
        <f>_xlfn.CEILING.MATH(9.4)</f>
        <v>10</v>
      </c>
      <c r="F21" s="27" t="s">
        <v>498</v>
      </c>
      <c r="G21" s="27"/>
    </row>
    <row r="22" spans="2:8" x14ac:dyDescent="0.25">
      <c r="B22" s="13" t="s">
        <v>499</v>
      </c>
      <c r="C22" s="13" t="s">
        <v>500</v>
      </c>
      <c r="D22" s="25" t="s">
        <v>501</v>
      </c>
      <c r="E22" s="26">
        <f>ROUND(9.4,0)</f>
        <v>9</v>
      </c>
      <c r="F22" s="27" t="s">
        <v>502</v>
      </c>
      <c r="G22" s="27"/>
    </row>
    <row r="25" spans="2:8" x14ac:dyDescent="0.25">
      <c r="B25" s="38" t="s">
        <v>507</v>
      </c>
      <c r="C25" s="38"/>
      <c r="D25" s="38"/>
      <c r="E25" s="38"/>
      <c r="F25" s="38"/>
    </row>
    <row r="28" spans="2:8" ht="16.5" thickBot="1" x14ac:dyDescent="0.3">
      <c r="B28" s="36" t="s">
        <v>622</v>
      </c>
      <c r="C28" s="36"/>
      <c r="D28" s="36"/>
      <c r="E28" s="36"/>
      <c r="F28" s="36"/>
      <c r="G28" s="36"/>
      <c r="H28" s="36"/>
    </row>
    <row r="29" spans="2:8" ht="15.75" thickTop="1" x14ac:dyDescent="0.25"/>
    <row r="42" spans="2:4" x14ac:dyDescent="0.25">
      <c r="B42" s="10" t="s">
        <v>444</v>
      </c>
      <c r="C42" s="10" t="s">
        <v>445</v>
      </c>
      <c r="D42" s="10" t="s">
        <v>423</v>
      </c>
    </row>
    <row r="43" spans="2:4" x14ac:dyDescent="0.25">
      <c r="B43" s="13" t="s">
        <v>435</v>
      </c>
      <c r="C43" s="13">
        <v>88</v>
      </c>
      <c r="D43" s="13">
        <v>199</v>
      </c>
    </row>
    <row r="44" spans="2:4" x14ac:dyDescent="0.25">
      <c r="B44" s="13" t="s">
        <v>436</v>
      </c>
      <c r="C44" s="13">
        <v>135</v>
      </c>
      <c r="D44" s="13">
        <v>799</v>
      </c>
    </row>
    <row r="45" spans="2:4" x14ac:dyDescent="0.25">
      <c r="B45" s="13" t="s">
        <v>437</v>
      </c>
      <c r="C45" s="13">
        <v>577</v>
      </c>
      <c r="D45" s="13">
        <v>499</v>
      </c>
    </row>
    <row r="46" spans="2:4" x14ac:dyDescent="0.25">
      <c r="B46" s="13" t="s">
        <v>438</v>
      </c>
      <c r="C46" s="13">
        <v>293</v>
      </c>
      <c r="D46" s="13">
        <v>999</v>
      </c>
    </row>
    <row r="47" spans="2:4" x14ac:dyDescent="0.25">
      <c r="B47" s="13" t="s">
        <v>446</v>
      </c>
      <c r="C47" s="13">
        <v>2</v>
      </c>
      <c r="D47" s="13">
        <v>999</v>
      </c>
    </row>
    <row r="48" spans="2:4" x14ac:dyDescent="0.25">
      <c r="B48" s="13" t="s">
        <v>447</v>
      </c>
      <c r="C48" s="13">
        <v>333</v>
      </c>
      <c r="D48" s="13">
        <v>1999</v>
      </c>
    </row>
    <row r="49" spans="2:4" x14ac:dyDescent="0.25">
      <c r="B49" s="13" t="s">
        <v>448</v>
      </c>
      <c r="C49" s="13">
        <v>1001</v>
      </c>
      <c r="D49" s="13">
        <v>200</v>
      </c>
    </row>
    <row r="50" spans="2:4" x14ac:dyDescent="0.25">
      <c r="B50" s="13" t="s">
        <v>508</v>
      </c>
      <c r="C50" s="13">
        <v>9</v>
      </c>
      <c r="D50" s="13">
        <v>799</v>
      </c>
    </row>
    <row r="52" spans="2:4" x14ac:dyDescent="0.25">
      <c r="B52" s="28" t="s">
        <v>2</v>
      </c>
      <c r="C52" s="25" t="s">
        <v>509</v>
      </c>
    </row>
    <row r="53" spans="2:4" x14ac:dyDescent="0.25">
      <c r="B53" s="28" t="s">
        <v>1</v>
      </c>
      <c r="C53" s="29">
        <f>SUMPRODUCT(C43:C50,D43:D50)</f>
        <v>1581063</v>
      </c>
    </row>
  </sheetData>
  <mergeCells count="10">
    <mergeCell ref="B17:B19"/>
    <mergeCell ref="C17:C19"/>
    <mergeCell ref="D6:E6"/>
    <mergeCell ref="B6:B7"/>
    <mergeCell ref="C6:C7"/>
    <mergeCell ref="F6:G7"/>
    <mergeCell ref="B13:B14"/>
    <mergeCell ref="C13:C14"/>
    <mergeCell ref="B15:B16"/>
    <mergeCell ref="C15:C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81BB0-DE59-4389-A09C-C35666FC480E}">
  <dimension ref="B2:K282"/>
  <sheetViews>
    <sheetView zoomScale="145" zoomScaleNormal="145" workbookViewId="0">
      <selection activeCell="I25" sqref="I25"/>
    </sheetView>
  </sheetViews>
  <sheetFormatPr defaultRowHeight="15" x14ac:dyDescent="0.25"/>
  <cols>
    <col min="2" max="2" width="32" bestFit="1" customWidth="1"/>
    <col min="3" max="3" width="11.28515625" customWidth="1"/>
    <col min="4" max="4" width="12.7109375" customWidth="1"/>
    <col min="5" max="5" width="11.28515625" customWidth="1"/>
    <col min="7" max="7" width="19.28515625" customWidth="1"/>
    <col min="9" max="9" width="23.5703125" customWidth="1"/>
    <col min="10" max="10" width="13.7109375" customWidth="1"/>
    <col min="11" max="11" width="18.7109375" customWidth="1"/>
    <col min="12" max="12" width="16.28515625" customWidth="1"/>
    <col min="13" max="13" width="2.7109375" bestFit="1" customWidth="1"/>
  </cols>
  <sheetData>
    <row r="2" spans="2:8" ht="20.25" thickBot="1" x14ac:dyDescent="0.35">
      <c r="B2" s="37" t="s">
        <v>626</v>
      </c>
      <c r="C2" s="37"/>
      <c r="D2" s="37"/>
      <c r="E2" s="37"/>
      <c r="F2" s="37"/>
      <c r="G2" s="37"/>
      <c r="H2" s="37"/>
    </row>
    <row r="3" spans="2:8" ht="15.75" thickTop="1" x14ac:dyDescent="0.25"/>
    <row r="4" spans="2:8" ht="16.5" thickBot="1" x14ac:dyDescent="0.3">
      <c r="B4" s="36" t="s">
        <v>625</v>
      </c>
      <c r="C4" s="36"/>
      <c r="D4" s="36"/>
      <c r="E4" s="36"/>
      <c r="F4" s="36"/>
      <c r="G4" s="36"/>
      <c r="H4" s="36"/>
    </row>
    <row r="5" spans="2:8" ht="15.75" thickTop="1" x14ac:dyDescent="0.25"/>
    <row r="6" spans="2:8" ht="15.75" thickBot="1" x14ac:dyDescent="0.3">
      <c r="B6" s="39" t="s">
        <v>588</v>
      </c>
      <c r="C6" s="39"/>
      <c r="D6" s="39"/>
      <c r="E6" s="39"/>
      <c r="F6" s="39"/>
      <c r="G6" s="39"/>
      <c r="H6" s="39"/>
    </row>
    <row r="12" spans="2:8" x14ac:dyDescent="0.25">
      <c r="B12" s="9" t="s">
        <v>528</v>
      </c>
      <c r="C12" s="30" t="s">
        <v>522</v>
      </c>
      <c r="D12" s="30" t="s">
        <v>523</v>
      </c>
      <c r="E12" s="30" t="s">
        <v>524</v>
      </c>
      <c r="H12" s="8"/>
    </row>
    <row r="13" spans="2:8" x14ac:dyDescent="0.25">
      <c r="C13" s="30"/>
      <c r="D13" s="30"/>
      <c r="E13" s="30"/>
      <c r="H13" s="8"/>
    </row>
    <row r="14" spans="2:8" ht="15.75" x14ac:dyDescent="0.25">
      <c r="B14" s="7" t="s">
        <v>600</v>
      </c>
      <c r="C14" s="8"/>
      <c r="D14" s="8"/>
      <c r="E14" s="8"/>
    </row>
    <row r="15" spans="2:8" x14ac:dyDescent="0.25">
      <c r="B15" s="9" t="s">
        <v>2</v>
      </c>
      <c r="C15" s="66" t="e">
        <f ca="1">_xlfn.FORMULATEXT(C16)</f>
        <v>#N/A</v>
      </c>
      <c r="D15" s="67"/>
      <c r="E15" s="68"/>
    </row>
    <row r="16" spans="2:8" x14ac:dyDescent="0.25">
      <c r="B16" s="9" t="s">
        <v>1</v>
      </c>
      <c r="C16" s="63"/>
      <c r="D16" s="64"/>
      <c r="E16" s="65"/>
    </row>
    <row r="17" spans="2:8" x14ac:dyDescent="0.25">
      <c r="B17" s="9" t="s">
        <v>599</v>
      </c>
      <c r="C17" s="69" t="s">
        <v>525</v>
      </c>
      <c r="D17" s="69"/>
      <c r="E17" s="69"/>
    </row>
    <row r="18" spans="2:8" x14ac:dyDescent="0.25">
      <c r="C18" s="30"/>
      <c r="D18" s="30"/>
      <c r="E18" s="30"/>
      <c r="H18" s="8"/>
    </row>
    <row r="19" spans="2:8" ht="15.75" x14ac:dyDescent="0.25">
      <c r="B19" s="7" t="s">
        <v>601</v>
      </c>
      <c r="C19" s="8"/>
      <c r="D19" s="8"/>
      <c r="E19" s="8"/>
    </row>
    <row r="20" spans="2:8" x14ac:dyDescent="0.25">
      <c r="B20" s="9" t="s">
        <v>2</v>
      </c>
      <c r="C20" s="66" t="e">
        <f ca="1">_xlfn.FORMULATEXT(C21)</f>
        <v>#N/A</v>
      </c>
      <c r="D20" s="67"/>
      <c r="E20" s="68"/>
    </row>
    <row r="21" spans="2:8" x14ac:dyDescent="0.25">
      <c r="B21" s="9" t="s">
        <v>1</v>
      </c>
      <c r="C21" s="63"/>
      <c r="D21" s="64"/>
      <c r="E21" s="65"/>
    </row>
    <row r="22" spans="2:8" x14ac:dyDescent="0.25">
      <c r="B22" s="9" t="s">
        <v>599</v>
      </c>
      <c r="C22" s="69" t="s">
        <v>526</v>
      </c>
      <c r="D22" s="69"/>
      <c r="E22" s="69"/>
    </row>
    <row r="24" spans="2:8" x14ac:dyDescent="0.25">
      <c r="B24" s="32" t="s">
        <v>527</v>
      </c>
      <c r="C24" s="32"/>
      <c r="D24" s="32"/>
      <c r="E24" s="32"/>
      <c r="F24" s="32"/>
      <c r="G24" s="32"/>
      <c r="H24" s="32"/>
    </row>
    <row r="27" spans="2:8" ht="15.75" thickBot="1" x14ac:dyDescent="0.3">
      <c r="B27" s="40" t="s">
        <v>589</v>
      </c>
      <c r="C27" s="40"/>
      <c r="D27" s="40"/>
      <c r="E27" s="40"/>
      <c r="F27" s="40"/>
      <c r="G27" s="40"/>
      <c r="H27" s="40"/>
    </row>
    <row r="31" spans="2:8" ht="15.75" x14ac:dyDescent="0.25">
      <c r="B31" s="7" t="s">
        <v>600</v>
      </c>
      <c r="C31" s="8"/>
      <c r="D31" s="8"/>
      <c r="E31" s="8"/>
    </row>
    <row r="32" spans="2:8" x14ac:dyDescent="0.25">
      <c r="B32" s="9" t="s">
        <v>528</v>
      </c>
      <c r="C32" t="s">
        <v>522</v>
      </c>
      <c r="D32" t="s">
        <v>533</v>
      </c>
      <c r="E32" t="s">
        <v>534</v>
      </c>
      <c r="F32" t="s">
        <v>535</v>
      </c>
      <c r="G32" t="s">
        <v>536</v>
      </c>
      <c r="H32" t="s">
        <v>537</v>
      </c>
    </row>
    <row r="33" spans="2:10" x14ac:dyDescent="0.25">
      <c r="B33" s="9" t="s">
        <v>2</v>
      </c>
      <c r="C33" s="66" t="e">
        <f ca="1">_xlfn.FORMULATEXT(C34)</f>
        <v>#N/A</v>
      </c>
      <c r="D33" s="67"/>
      <c r="E33" s="68"/>
    </row>
    <row r="34" spans="2:10" x14ac:dyDescent="0.25">
      <c r="B34" s="9" t="s">
        <v>1</v>
      </c>
      <c r="C34" s="63"/>
      <c r="D34" s="64"/>
      <c r="E34" s="65"/>
    </row>
    <row r="35" spans="2:10" x14ac:dyDescent="0.25">
      <c r="B35" s="9" t="s">
        <v>599</v>
      </c>
      <c r="C35" s="32" t="s">
        <v>648</v>
      </c>
      <c r="D35" s="32"/>
      <c r="E35" s="32"/>
      <c r="F35" s="32"/>
      <c r="G35" s="32"/>
      <c r="H35" s="32"/>
    </row>
    <row r="36" spans="2:10" x14ac:dyDescent="0.25">
      <c r="C36" s="32" t="s">
        <v>538</v>
      </c>
      <c r="D36" s="32"/>
      <c r="E36" s="32"/>
      <c r="F36" s="32"/>
      <c r="G36" s="32"/>
      <c r="H36" s="32"/>
    </row>
    <row r="39" spans="2:10" ht="15.75" x14ac:dyDescent="0.25">
      <c r="B39" s="7" t="s">
        <v>601</v>
      </c>
      <c r="C39" s="8"/>
      <c r="D39" s="8"/>
      <c r="E39" s="8"/>
    </row>
    <row r="40" spans="2:10" x14ac:dyDescent="0.25">
      <c r="B40" s="9" t="s">
        <v>528</v>
      </c>
      <c r="C40" t="s">
        <v>522</v>
      </c>
      <c r="D40" t="s">
        <v>533</v>
      </c>
      <c r="G40" t="s">
        <v>534</v>
      </c>
      <c r="H40" t="s">
        <v>535</v>
      </c>
      <c r="I40" t="s">
        <v>536</v>
      </c>
      <c r="J40" t="s">
        <v>537</v>
      </c>
    </row>
    <row r="41" spans="2:10" x14ac:dyDescent="0.25">
      <c r="B41" s="9" t="s">
        <v>2</v>
      </c>
      <c r="C41" s="66" t="e">
        <f ca="1">_xlfn.FORMULATEXT(C42)</f>
        <v>#N/A</v>
      </c>
      <c r="D41" s="67"/>
      <c r="E41" s="68"/>
    </row>
    <row r="42" spans="2:10" x14ac:dyDescent="0.25">
      <c r="B42" s="9" t="s">
        <v>1</v>
      </c>
      <c r="C42" s="63"/>
      <c r="D42" s="64"/>
      <c r="E42" s="65"/>
    </row>
    <row r="46" spans="2:10" ht="16.5" thickBot="1" x14ac:dyDescent="0.3">
      <c r="B46" s="36" t="s">
        <v>590</v>
      </c>
      <c r="C46" s="36"/>
      <c r="D46" s="36"/>
      <c r="E46" s="36"/>
      <c r="F46" s="36"/>
      <c r="G46" s="36"/>
      <c r="H46" s="36"/>
    </row>
    <row r="47" spans="2:10" ht="15.75" thickTop="1" x14ac:dyDescent="0.25"/>
    <row r="50" spans="2:8" ht="15.75" x14ac:dyDescent="0.25">
      <c r="B50" s="7" t="s">
        <v>600</v>
      </c>
      <c r="C50" s="8"/>
      <c r="D50" s="8"/>
      <c r="E50" s="8"/>
    </row>
    <row r="51" spans="2:8" x14ac:dyDescent="0.25">
      <c r="B51" s="9" t="s">
        <v>528</v>
      </c>
      <c r="C51" t="s">
        <v>522</v>
      </c>
      <c r="D51" t="s">
        <v>533</v>
      </c>
      <c r="E51" t="s">
        <v>534</v>
      </c>
      <c r="F51" t="s">
        <v>535</v>
      </c>
      <c r="G51" t="s">
        <v>536</v>
      </c>
      <c r="H51" t="s">
        <v>537</v>
      </c>
    </row>
    <row r="52" spans="2:8" x14ac:dyDescent="0.25">
      <c r="B52" s="9" t="s">
        <v>2</v>
      </c>
      <c r="C52" s="66" t="e">
        <f ca="1">_xlfn.FORMULATEXT(C53)</f>
        <v>#N/A</v>
      </c>
      <c r="D52" s="67"/>
      <c r="E52" s="68"/>
    </row>
    <row r="53" spans="2:8" x14ac:dyDescent="0.25">
      <c r="B53" s="9" t="s">
        <v>1</v>
      </c>
      <c r="C53" s="63"/>
      <c r="D53" s="64"/>
      <c r="E53" s="65"/>
    </row>
    <row r="55" spans="2:8" ht="15.75" x14ac:dyDescent="0.25">
      <c r="B55" s="7" t="s">
        <v>601</v>
      </c>
      <c r="C55" s="8"/>
      <c r="D55" s="8"/>
      <c r="E55" s="8"/>
    </row>
    <row r="56" spans="2:8" x14ac:dyDescent="0.25">
      <c r="B56" s="9" t="s">
        <v>528</v>
      </c>
      <c r="C56" t="s">
        <v>522</v>
      </c>
      <c r="D56" t="s">
        <v>533</v>
      </c>
      <c r="E56" t="s">
        <v>534</v>
      </c>
    </row>
    <row r="57" spans="2:8" x14ac:dyDescent="0.25">
      <c r="B57" s="9" t="s">
        <v>528</v>
      </c>
      <c r="E57" t="s">
        <v>535</v>
      </c>
      <c r="F57" t="s">
        <v>536</v>
      </c>
      <c r="G57" t="s">
        <v>553</v>
      </c>
    </row>
    <row r="58" spans="2:8" x14ac:dyDescent="0.25">
      <c r="B58" s="9" t="s">
        <v>2</v>
      </c>
      <c r="C58" s="66" t="e">
        <f ca="1">_xlfn.FORMULATEXT(C59)</f>
        <v>#N/A</v>
      </c>
      <c r="D58" s="67"/>
      <c r="E58" s="68"/>
    </row>
    <row r="59" spans="2:8" x14ac:dyDescent="0.25">
      <c r="B59" s="9" t="s">
        <v>1</v>
      </c>
      <c r="C59" s="63"/>
      <c r="D59" s="64"/>
      <c r="E59" s="65"/>
    </row>
    <row r="63" spans="2:8" ht="16.5" thickBot="1" x14ac:dyDescent="0.3">
      <c r="B63" s="36" t="s">
        <v>594</v>
      </c>
      <c r="C63" s="36"/>
      <c r="D63" s="36"/>
      <c r="E63" s="36"/>
      <c r="F63" s="36"/>
      <c r="G63" s="36"/>
      <c r="H63" s="36"/>
    </row>
    <row r="64" spans="2:8" ht="15.75" thickTop="1" x14ac:dyDescent="0.25"/>
    <row r="65" spans="2:8" ht="15.75" thickBot="1" x14ac:dyDescent="0.3">
      <c r="B65" s="40" t="s">
        <v>591</v>
      </c>
      <c r="C65" s="40"/>
      <c r="D65" s="40"/>
      <c r="E65" s="40"/>
      <c r="F65" s="40"/>
      <c r="G65" s="40"/>
      <c r="H65" s="40"/>
    </row>
    <row r="70" spans="2:8" x14ac:dyDescent="0.25">
      <c r="B70" s="9" t="s">
        <v>528</v>
      </c>
      <c r="C70" t="s">
        <v>605</v>
      </c>
    </row>
    <row r="71" spans="2:8" x14ac:dyDescent="0.25">
      <c r="B71" s="9" t="s">
        <v>2</v>
      </c>
      <c r="C71" s="66" t="e">
        <f ca="1">_xlfn.FORMULATEXT(C72)</f>
        <v>#N/A</v>
      </c>
      <c r="D71" s="67"/>
      <c r="E71" s="68"/>
    </row>
    <row r="72" spans="2:8" x14ac:dyDescent="0.25">
      <c r="B72" s="9" t="s">
        <v>1</v>
      </c>
      <c r="C72" s="63"/>
      <c r="D72" s="64"/>
      <c r="E72" s="65"/>
    </row>
    <row r="73" spans="2:8" x14ac:dyDescent="0.25">
      <c r="D73" s="33"/>
      <c r="E73" s="33"/>
    </row>
    <row r="74" spans="2:8" ht="15.75" thickBot="1" x14ac:dyDescent="0.3">
      <c r="B74" s="40" t="s">
        <v>592</v>
      </c>
      <c r="C74" s="40"/>
      <c r="D74" s="40"/>
      <c r="E74" s="40"/>
      <c r="F74" s="40"/>
      <c r="G74" s="40"/>
      <c r="H74" s="40"/>
    </row>
    <row r="79" spans="2:8" x14ac:dyDescent="0.25">
      <c r="B79" s="9" t="s">
        <v>528</v>
      </c>
      <c r="C79" t="s">
        <v>649</v>
      </c>
    </row>
    <row r="80" spans="2:8" x14ac:dyDescent="0.25">
      <c r="B80" s="9" t="s">
        <v>2</v>
      </c>
      <c r="C80" s="66" t="e">
        <f ca="1">_xlfn.FORMULATEXT(C81)</f>
        <v>#N/A</v>
      </c>
      <c r="D80" s="67"/>
      <c r="E80" s="68"/>
    </row>
    <row r="81" spans="2:8" x14ac:dyDescent="0.25">
      <c r="B81" s="9" t="s">
        <v>1</v>
      </c>
      <c r="C81" s="74"/>
      <c r="D81" s="75"/>
      <c r="E81" s="75"/>
      <c r="F81" s="52"/>
      <c r="G81" s="52"/>
    </row>
    <row r="83" spans="2:8" ht="15.75" thickBot="1" x14ac:dyDescent="0.3">
      <c r="B83" s="40" t="s">
        <v>593</v>
      </c>
      <c r="C83" s="40"/>
      <c r="D83" s="40"/>
      <c r="E83" s="40"/>
      <c r="F83" s="40"/>
      <c r="G83" s="40"/>
      <c r="H83" s="40"/>
    </row>
    <row r="89" spans="2:8" x14ac:dyDescent="0.25">
      <c r="B89" s="9" t="s">
        <v>528</v>
      </c>
      <c r="C89" t="s">
        <v>604</v>
      </c>
    </row>
    <row r="90" spans="2:8" x14ac:dyDescent="0.25">
      <c r="B90" s="9" t="s">
        <v>2</v>
      </c>
      <c r="C90" s="66" t="e">
        <f ca="1">_xlfn.FORMULATEXT(C91)</f>
        <v>#N/A</v>
      </c>
      <c r="D90" s="67"/>
      <c r="E90" s="68"/>
    </row>
    <row r="91" spans="2:8" x14ac:dyDescent="0.25">
      <c r="B91" s="9" t="s">
        <v>1</v>
      </c>
      <c r="C91" s="74"/>
      <c r="D91" s="75"/>
      <c r="E91" s="75"/>
      <c r="F91" s="52"/>
      <c r="G91" s="52"/>
    </row>
    <row r="92" spans="2:8" x14ac:dyDescent="0.25">
      <c r="E92" s="33"/>
    </row>
    <row r="93" spans="2:8" x14ac:dyDescent="0.25">
      <c r="E93" s="33"/>
    </row>
    <row r="94" spans="2:8" x14ac:dyDescent="0.25">
      <c r="B94" s="9" t="s">
        <v>528</v>
      </c>
      <c r="C94" s="73" t="s">
        <v>602</v>
      </c>
      <c r="D94" s="52"/>
      <c r="E94" s="33"/>
    </row>
    <row r="95" spans="2:8" x14ac:dyDescent="0.25">
      <c r="B95" s="13" t="s">
        <v>529</v>
      </c>
      <c r="C95" s="63"/>
      <c r="D95" s="64"/>
    </row>
    <row r="96" spans="2:8" x14ac:dyDescent="0.25">
      <c r="B96" s="13" t="s">
        <v>603</v>
      </c>
      <c r="C96" s="63"/>
      <c r="D96" s="64"/>
      <c r="E96" s="33"/>
    </row>
    <row r="97" spans="2:11" x14ac:dyDescent="0.25">
      <c r="B97" s="13" t="s">
        <v>530</v>
      </c>
      <c r="C97" s="63"/>
      <c r="D97" s="64"/>
      <c r="E97" s="33"/>
    </row>
    <row r="98" spans="2:11" x14ac:dyDescent="0.25">
      <c r="B98" s="8"/>
      <c r="C98" s="8"/>
      <c r="D98" s="33"/>
      <c r="E98" s="33"/>
    </row>
    <row r="99" spans="2:11" x14ac:dyDescent="0.25">
      <c r="C99" s="8"/>
      <c r="D99" s="33"/>
      <c r="E99" s="33"/>
    </row>
    <row r="100" spans="2:11" x14ac:dyDescent="0.25">
      <c r="B100" s="8"/>
      <c r="C100" s="8"/>
      <c r="D100" s="33"/>
      <c r="E100" s="33"/>
    </row>
    <row r="101" spans="2:11" x14ac:dyDescent="0.25">
      <c r="B101" s="8"/>
      <c r="C101" s="8"/>
      <c r="D101" s="33"/>
      <c r="E101" s="33"/>
    </row>
    <row r="102" spans="2:11" x14ac:dyDescent="0.25">
      <c r="B102" s="8"/>
      <c r="C102" s="8"/>
      <c r="D102" s="33"/>
      <c r="E102" s="33"/>
    </row>
    <row r="103" spans="2:11" ht="15" customHeight="1" x14ac:dyDescent="0.25">
      <c r="B103" s="10" t="s">
        <v>539</v>
      </c>
      <c r="C103" s="10" t="s">
        <v>540</v>
      </c>
      <c r="D103" s="10" t="s">
        <v>541</v>
      </c>
      <c r="E103" s="10" t="s">
        <v>542</v>
      </c>
      <c r="F103" s="76" t="s">
        <v>521</v>
      </c>
      <c r="G103" s="77"/>
      <c r="H103" s="77"/>
      <c r="I103" s="78"/>
      <c r="J103" s="79" t="s">
        <v>543</v>
      </c>
      <c r="K103" s="80"/>
    </row>
    <row r="104" spans="2:11" x14ac:dyDescent="0.25">
      <c r="B104" s="13" t="s">
        <v>544</v>
      </c>
      <c r="C104" s="13" t="s">
        <v>545</v>
      </c>
      <c r="D104" s="13" t="s">
        <v>546</v>
      </c>
      <c r="E104" s="13" t="s">
        <v>547</v>
      </c>
      <c r="F104" s="66" t="str">
        <f ca="1">_xlfn.FORMULATEXT(J104)</f>
        <v>=PROPER(TEXTJOIN(" ";TRUE;E104;B104:D104))</v>
      </c>
      <c r="G104" s="67"/>
      <c r="H104" s="67"/>
      <c r="I104" s="68"/>
      <c r="J104" s="81" t="str">
        <f>PROPER(_xlfn.TEXTJOIN(" ",TRUE,E104,B104:D104))</f>
        <v>Prof. Phineas Nigellus Black</v>
      </c>
      <c r="K104" s="82"/>
    </row>
    <row r="105" spans="2:11" ht="15" customHeight="1" x14ac:dyDescent="0.25">
      <c r="B105" s="13" t="s">
        <v>548</v>
      </c>
      <c r="C105" s="13"/>
      <c r="D105" s="13" t="s">
        <v>549</v>
      </c>
      <c r="E105" s="13" t="s">
        <v>550</v>
      </c>
      <c r="F105" s="66" t="str">
        <f t="shared" ref="F105:F106" ca="1" si="0">_xlfn.FORMULATEXT(J105)</f>
        <v>=PROPER(TEXTJOIN(" ";TRUE;E105;B105:D105))</v>
      </c>
      <c r="G105" s="67"/>
      <c r="H105" s="67"/>
      <c r="I105" s="68"/>
      <c r="J105" s="81" t="str">
        <f>PROPER(_xlfn.TEXTJOIN(" ",TRUE,E105,B105:D105))</f>
        <v>Mr Reginald Cattermole</v>
      </c>
      <c r="K105" s="82"/>
    </row>
    <row r="106" spans="2:11" ht="15" customHeight="1" x14ac:dyDescent="0.25">
      <c r="B106" s="13" t="s">
        <v>660</v>
      </c>
      <c r="C106" s="13"/>
      <c r="D106" s="13" t="s">
        <v>551</v>
      </c>
      <c r="E106" s="13" t="s">
        <v>552</v>
      </c>
      <c r="F106" s="66" t="str">
        <f t="shared" ca="1" si="0"/>
        <v>=PROPER(TEXTJOIN(" ";TRUE;E106;B106:D106))</v>
      </c>
      <c r="G106" s="67"/>
      <c r="H106" s="67"/>
      <c r="I106" s="68"/>
      <c r="J106" s="81" t="str">
        <f>PROPER(_xlfn.TEXTJOIN(" ",TRUE,E106,B106:D106))</f>
        <v>Mrs Arabella Figg</v>
      </c>
      <c r="K106" s="82"/>
    </row>
    <row r="107" spans="2:11" x14ac:dyDescent="0.25">
      <c r="B107" s="8"/>
      <c r="C107" s="8"/>
      <c r="D107" s="33"/>
      <c r="E107" s="33"/>
    </row>
    <row r="108" spans="2:11" x14ac:dyDescent="0.25">
      <c r="B108" s="8"/>
      <c r="C108" s="8"/>
      <c r="D108" s="8"/>
      <c r="E108" s="8"/>
    </row>
    <row r="109" spans="2:11" ht="15.75" thickBot="1" x14ac:dyDescent="0.3">
      <c r="B109" s="40" t="s">
        <v>650</v>
      </c>
      <c r="C109" s="40"/>
      <c r="D109" s="40"/>
      <c r="E109" s="40"/>
      <c r="F109" s="40"/>
      <c r="G109" s="40"/>
      <c r="H109" s="40"/>
    </row>
    <row r="110" spans="2:11" x14ac:dyDescent="0.25">
      <c r="B110" s="8"/>
      <c r="C110" s="8"/>
      <c r="D110" s="8"/>
      <c r="E110" s="8"/>
    </row>
    <row r="111" spans="2:11" ht="15.75" thickBot="1" x14ac:dyDescent="0.3">
      <c r="B111" s="40" t="s">
        <v>651</v>
      </c>
      <c r="C111" s="40"/>
      <c r="D111" s="40"/>
      <c r="E111" s="40"/>
      <c r="F111" s="40"/>
      <c r="G111" s="40"/>
      <c r="H111" s="40"/>
    </row>
    <row r="113" spans="2:8" x14ac:dyDescent="0.25">
      <c r="B113" s="8"/>
      <c r="C113" s="8"/>
      <c r="D113" s="8"/>
      <c r="E113" s="8"/>
    </row>
    <row r="114" spans="2:8" x14ac:dyDescent="0.25">
      <c r="B114" s="8"/>
      <c r="C114" s="8"/>
      <c r="D114" s="8"/>
      <c r="E114" s="8"/>
    </row>
    <row r="115" spans="2:8" x14ac:dyDescent="0.25">
      <c r="B115" s="9" t="s">
        <v>528</v>
      </c>
      <c r="C115" t="s">
        <v>606</v>
      </c>
    </row>
    <row r="116" spans="2:8" x14ac:dyDescent="0.25">
      <c r="B116" s="9" t="s">
        <v>2</v>
      </c>
      <c r="C116" s="66" t="e">
        <f ca="1">_xlfn.FORMULATEXT(C117)</f>
        <v>#N/A</v>
      </c>
      <c r="D116" s="67"/>
      <c r="E116" s="68"/>
    </row>
    <row r="117" spans="2:8" x14ac:dyDescent="0.25">
      <c r="B117" s="9" t="s">
        <v>1</v>
      </c>
      <c r="C117" s="74"/>
      <c r="D117" s="75"/>
      <c r="E117" s="75"/>
      <c r="F117" s="52"/>
      <c r="G117" s="52"/>
    </row>
    <row r="118" spans="2:8" x14ac:dyDescent="0.25">
      <c r="B118" s="8"/>
      <c r="C118" s="8"/>
      <c r="D118" s="8"/>
      <c r="E118" s="8"/>
    </row>
    <row r="119" spans="2:8" x14ac:dyDescent="0.25">
      <c r="B119" s="8"/>
      <c r="C119" s="8"/>
      <c r="D119" s="8"/>
      <c r="E119" s="8"/>
    </row>
    <row r="120" spans="2:8" ht="16.5" thickBot="1" x14ac:dyDescent="0.3">
      <c r="B120" s="36" t="s">
        <v>652</v>
      </c>
      <c r="C120" s="36"/>
      <c r="D120" s="36"/>
      <c r="E120" s="36"/>
      <c r="F120" s="36"/>
      <c r="G120" s="36"/>
      <c r="H120" s="36"/>
    </row>
    <row r="121" spans="2:8" ht="15.75" thickTop="1" x14ac:dyDescent="0.25">
      <c r="B121" s="8"/>
      <c r="C121" s="8"/>
      <c r="D121" s="8"/>
      <c r="E121" s="8"/>
    </row>
    <row r="126" spans="2:8" x14ac:dyDescent="0.25">
      <c r="B126" s="9" t="s">
        <v>528</v>
      </c>
      <c r="C126" t="s">
        <v>531</v>
      </c>
    </row>
    <row r="127" spans="2:8" x14ac:dyDescent="0.25">
      <c r="B127" s="9" t="s">
        <v>2</v>
      </c>
      <c r="C127" s="66" t="e">
        <f ca="1">_xlfn.FORMULATEXT(C128)</f>
        <v>#N/A</v>
      </c>
      <c r="D127" s="67"/>
      <c r="E127" s="68"/>
    </row>
    <row r="128" spans="2:8" x14ac:dyDescent="0.25">
      <c r="B128" s="9" t="s">
        <v>1</v>
      </c>
      <c r="C128" s="85"/>
      <c r="D128" s="75"/>
      <c r="E128" s="75"/>
      <c r="F128" s="52"/>
      <c r="G128" s="52"/>
    </row>
    <row r="133" spans="2:7" x14ac:dyDescent="0.25">
      <c r="B133" s="9" t="s">
        <v>528</v>
      </c>
      <c r="C133" t="s">
        <v>532</v>
      </c>
    </row>
    <row r="134" spans="2:7" x14ac:dyDescent="0.25">
      <c r="B134" s="9" t="s">
        <v>2</v>
      </c>
      <c r="C134" s="83" t="e">
        <f ca="1">_xlfn.FORMULATEXT(C135)</f>
        <v>#N/A</v>
      </c>
      <c r="D134" s="84"/>
      <c r="E134" s="84"/>
      <c r="F134" s="52"/>
    </row>
    <row r="135" spans="2:7" x14ac:dyDescent="0.25">
      <c r="B135" s="9" t="s">
        <v>1</v>
      </c>
      <c r="C135" s="74"/>
      <c r="D135" s="75"/>
      <c r="E135" s="75"/>
      <c r="F135" s="52"/>
      <c r="G135" s="52"/>
    </row>
    <row r="141" spans="2:7" x14ac:dyDescent="0.25">
      <c r="B141" s="9" t="s">
        <v>528</v>
      </c>
      <c r="C141" t="s">
        <v>607</v>
      </c>
    </row>
    <row r="142" spans="2:7" x14ac:dyDescent="0.25">
      <c r="B142" s="9" t="s">
        <v>2</v>
      </c>
      <c r="C142" s="66" t="e">
        <f ca="1">_xlfn.FORMULATEXT(C143)</f>
        <v>#N/A</v>
      </c>
      <c r="D142" s="67"/>
      <c r="E142" s="68"/>
    </row>
    <row r="143" spans="2:7" x14ac:dyDescent="0.25">
      <c r="B143" s="9" t="s">
        <v>1</v>
      </c>
      <c r="C143" s="85"/>
      <c r="D143" s="75"/>
      <c r="E143" s="75"/>
      <c r="F143" s="52"/>
      <c r="G143" s="52"/>
    </row>
    <row r="144" spans="2:7" x14ac:dyDescent="0.25">
      <c r="B144" s="8"/>
      <c r="C144" s="8"/>
      <c r="D144" s="8"/>
      <c r="E144" s="8"/>
    </row>
    <row r="149" spans="2:8" x14ac:dyDescent="0.25">
      <c r="B149" s="9" t="s">
        <v>528</v>
      </c>
      <c r="C149" t="s">
        <v>607</v>
      </c>
    </row>
    <row r="150" spans="2:8" x14ac:dyDescent="0.25">
      <c r="B150" s="9" t="s">
        <v>2</v>
      </c>
      <c r="C150" s="83" t="e">
        <f ca="1">_xlfn.FORMULATEXT(C151)</f>
        <v>#N/A</v>
      </c>
      <c r="D150" s="84"/>
      <c r="E150" s="84"/>
      <c r="F150" s="52"/>
      <c r="G150" s="52"/>
    </row>
    <row r="151" spans="2:8" x14ac:dyDescent="0.25">
      <c r="B151" s="9" t="s">
        <v>1</v>
      </c>
      <c r="C151" s="74"/>
      <c r="D151" s="75"/>
      <c r="E151" s="75"/>
      <c r="F151" s="52"/>
      <c r="G151" s="52"/>
    </row>
    <row r="152" spans="2:8" x14ac:dyDescent="0.25">
      <c r="B152" s="8"/>
      <c r="C152" s="8"/>
      <c r="D152" s="8"/>
      <c r="E152" s="8"/>
    </row>
    <row r="153" spans="2:8" ht="16.5" thickBot="1" x14ac:dyDescent="0.3">
      <c r="B153" s="36" t="s">
        <v>595</v>
      </c>
      <c r="C153" s="36"/>
      <c r="D153" s="36"/>
      <c r="E153" s="36"/>
      <c r="F153" s="36"/>
      <c r="G153" s="36"/>
      <c r="H153" s="36"/>
    </row>
    <row r="154" spans="2:8" ht="15.75" thickTop="1" x14ac:dyDescent="0.25">
      <c r="B154" s="8"/>
      <c r="C154" s="8"/>
      <c r="D154" s="8"/>
      <c r="E154" s="8"/>
    </row>
    <row r="158" spans="2:8" x14ac:dyDescent="0.25">
      <c r="B158" s="9" t="s">
        <v>528</v>
      </c>
      <c r="C158" t="s">
        <v>554</v>
      </c>
    </row>
    <row r="159" spans="2:8" x14ac:dyDescent="0.25">
      <c r="B159" s="9" t="s">
        <v>2</v>
      </c>
      <c r="C159" s="83" t="e">
        <f ca="1">_xlfn.FORMULATEXT(C160)</f>
        <v>#N/A</v>
      </c>
      <c r="D159" s="84"/>
      <c r="E159" s="84"/>
      <c r="F159" s="52"/>
    </row>
    <row r="160" spans="2:8" x14ac:dyDescent="0.25">
      <c r="B160" s="9" t="s">
        <v>1</v>
      </c>
      <c r="C160" s="85"/>
      <c r="D160" s="75"/>
      <c r="E160" s="75"/>
      <c r="F160" s="52"/>
      <c r="G160" s="52"/>
    </row>
    <row r="161" spans="2:7" x14ac:dyDescent="0.25">
      <c r="B161" s="8"/>
      <c r="C161" s="8"/>
      <c r="D161" s="8"/>
      <c r="E161" s="8"/>
    </row>
    <row r="166" spans="2:7" x14ac:dyDescent="0.25">
      <c r="B166" s="9" t="s">
        <v>528</v>
      </c>
      <c r="C166" t="s">
        <v>554</v>
      </c>
    </row>
    <row r="167" spans="2:7" x14ac:dyDescent="0.25">
      <c r="B167" s="9" t="s">
        <v>2</v>
      </c>
      <c r="C167" s="83" t="e">
        <f ca="1">_xlfn.FORMULATEXT(C168)</f>
        <v>#N/A</v>
      </c>
      <c r="D167" s="84"/>
      <c r="E167" s="84"/>
      <c r="F167" s="52"/>
    </row>
    <row r="168" spans="2:7" x14ac:dyDescent="0.25">
      <c r="B168" s="9" t="s">
        <v>1</v>
      </c>
      <c r="C168" s="85"/>
      <c r="D168" s="75"/>
      <c r="E168" s="75"/>
      <c r="F168" s="52"/>
      <c r="G168" s="52"/>
    </row>
    <row r="169" spans="2:7" x14ac:dyDescent="0.25">
      <c r="B169" s="8"/>
      <c r="C169" s="8"/>
      <c r="D169" s="8"/>
      <c r="E169" s="8"/>
    </row>
    <row r="174" spans="2:7" x14ac:dyDescent="0.25">
      <c r="B174" s="9" t="s">
        <v>528</v>
      </c>
      <c r="C174" t="s">
        <v>653</v>
      </c>
    </row>
    <row r="176" spans="2:7" x14ac:dyDescent="0.25">
      <c r="B176" s="9" t="s">
        <v>2</v>
      </c>
      <c r="C176" s="83" t="e">
        <f ca="1">_xlfn.FORMULATEXT(C177)</f>
        <v>#N/A</v>
      </c>
      <c r="D176" s="84"/>
      <c r="E176" s="84"/>
      <c r="F176" s="52"/>
    </row>
    <row r="177" spans="2:8" x14ac:dyDescent="0.25">
      <c r="B177" s="9" t="s">
        <v>1</v>
      </c>
      <c r="C177" s="85"/>
      <c r="D177" s="75"/>
      <c r="E177" s="75"/>
      <c r="F177" s="52"/>
      <c r="G177" s="52"/>
    </row>
    <row r="178" spans="2:8" x14ac:dyDescent="0.25">
      <c r="B178" s="8"/>
      <c r="C178" s="8"/>
      <c r="D178" s="8"/>
      <c r="E178" s="8"/>
    </row>
    <row r="179" spans="2:8" x14ac:dyDescent="0.25">
      <c r="B179" s="9" t="s">
        <v>2</v>
      </c>
      <c r="C179" s="83" t="e">
        <f ca="1">_xlfn.FORMULATEXT(C180)</f>
        <v>#N/A</v>
      </c>
      <c r="D179" s="84"/>
      <c r="E179" s="84"/>
      <c r="F179" s="52"/>
    </row>
    <row r="180" spans="2:8" x14ac:dyDescent="0.25">
      <c r="B180" s="9" t="s">
        <v>1</v>
      </c>
      <c r="C180" s="85"/>
      <c r="D180" s="75"/>
      <c r="E180" s="75"/>
      <c r="F180" s="52"/>
      <c r="G180" s="52"/>
    </row>
    <row r="181" spans="2:8" x14ac:dyDescent="0.25">
      <c r="B181" s="8"/>
      <c r="C181" s="8"/>
      <c r="D181" s="8"/>
      <c r="E181" s="8"/>
    </row>
    <row r="182" spans="2:8" ht="16.5" thickBot="1" x14ac:dyDescent="0.3">
      <c r="B182" s="36" t="s">
        <v>654</v>
      </c>
      <c r="C182" s="36"/>
      <c r="D182" s="36"/>
      <c r="E182" s="36"/>
      <c r="F182" s="36"/>
      <c r="G182" s="36"/>
      <c r="H182" s="36"/>
    </row>
    <row r="183" spans="2:8" ht="15.75" thickTop="1" x14ac:dyDescent="0.25"/>
    <row r="184" spans="2:8" ht="15.75" thickBot="1" x14ac:dyDescent="0.3">
      <c r="B184" s="40" t="s">
        <v>655</v>
      </c>
      <c r="C184" s="40"/>
      <c r="D184" s="40"/>
      <c r="E184" s="40"/>
      <c r="F184" s="40"/>
      <c r="G184" s="40"/>
      <c r="H184" s="40"/>
    </row>
    <row r="188" spans="2:8" x14ac:dyDescent="0.25">
      <c r="B188" s="3" t="s">
        <v>516</v>
      </c>
      <c r="C188" s="11" t="s">
        <v>517</v>
      </c>
      <c r="D188" s="11" t="s">
        <v>440</v>
      </c>
    </row>
    <row r="189" spans="2:8" x14ac:dyDescent="0.25">
      <c r="B189" s="13" t="s">
        <v>510</v>
      </c>
      <c r="C189" s="23"/>
      <c r="D189" s="12" t="e">
        <f ca="1">_xlfn.FORMULATEXT(C189)</f>
        <v>#N/A</v>
      </c>
    </row>
    <row r="190" spans="2:8" x14ac:dyDescent="0.25">
      <c r="B190" s="13" t="s">
        <v>511</v>
      </c>
      <c r="C190" s="23"/>
      <c r="D190" s="12"/>
    </row>
    <row r="191" spans="2:8" x14ac:dyDescent="0.25">
      <c r="B191" s="13" t="s">
        <v>512</v>
      </c>
      <c r="C191" s="23"/>
      <c r="D191" s="12"/>
    </row>
    <row r="192" spans="2:8" x14ac:dyDescent="0.25">
      <c r="B192" s="13" t="s">
        <v>513</v>
      </c>
      <c r="C192" s="23"/>
      <c r="D192" s="12"/>
    </row>
    <row r="193" spans="2:8" x14ac:dyDescent="0.25">
      <c r="B193" s="13" t="s">
        <v>514</v>
      </c>
      <c r="C193" s="23"/>
      <c r="D193" s="12"/>
    </row>
    <row r="194" spans="2:8" x14ac:dyDescent="0.25">
      <c r="B194" s="13" t="s">
        <v>515</v>
      </c>
      <c r="C194" s="23"/>
      <c r="D194" s="12"/>
    </row>
    <row r="196" spans="2:8" ht="15.75" thickBot="1" x14ac:dyDescent="0.3">
      <c r="B196" s="40" t="s">
        <v>596</v>
      </c>
      <c r="C196" s="40"/>
      <c r="D196" s="40"/>
      <c r="E196" s="40"/>
      <c r="F196" s="40"/>
      <c r="G196" s="40"/>
      <c r="H196" s="40"/>
    </row>
    <row r="200" spans="2:8" x14ac:dyDescent="0.25">
      <c r="B200" s="3" t="s">
        <v>520</v>
      </c>
      <c r="C200" s="11" t="s">
        <v>517</v>
      </c>
    </row>
    <row r="201" spans="2:8" x14ac:dyDescent="0.25">
      <c r="B201" s="13" t="s">
        <v>518</v>
      </c>
      <c r="C201" s="23"/>
    </row>
    <row r="202" spans="2:8" x14ac:dyDescent="0.25">
      <c r="B202" s="13" t="s">
        <v>519</v>
      </c>
      <c r="C202" s="23"/>
    </row>
    <row r="205" spans="2:8" ht="16.5" thickBot="1" x14ac:dyDescent="0.3">
      <c r="B205" s="36" t="s">
        <v>656</v>
      </c>
      <c r="C205" s="36"/>
      <c r="D205" s="36"/>
      <c r="E205" s="36"/>
      <c r="F205" s="36"/>
      <c r="G205" s="36"/>
      <c r="H205" s="36"/>
    </row>
    <row r="206" spans="2:8" ht="15.75" thickTop="1" x14ac:dyDescent="0.25"/>
    <row r="207" spans="2:8" ht="15.75" thickBot="1" x14ac:dyDescent="0.3">
      <c r="B207" s="40" t="s">
        <v>597</v>
      </c>
      <c r="C207" s="40"/>
      <c r="D207" s="40"/>
      <c r="E207" s="40"/>
      <c r="F207" s="40"/>
      <c r="G207" s="40"/>
      <c r="H207" s="40"/>
    </row>
    <row r="211" spans="2:8" x14ac:dyDescent="0.25">
      <c r="B211" s="9" t="s">
        <v>528</v>
      </c>
      <c r="C211" t="s">
        <v>587</v>
      </c>
      <c r="H211" s="8"/>
    </row>
    <row r="212" spans="2:8" x14ac:dyDescent="0.25">
      <c r="B212" s="9" t="s">
        <v>2</v>
      </c>
      <c r="C212" s="90" t="e">
        <f ca="1">_xlfn.FORMULATEXT(C213)</f>
        <v>#N/A</v>
      </c>
      <c r="D212" s="91"/>
      <c r="E212" s="91"/>
      <c r="F212" s="91"/>
      <c r="G212" s="91"/>
      <c r="H212" s="92"/>
    </row>
    <row r="213" spans="2:8" x14ac:dyDescent="0.25">
      <c r="B213" s="9" t="s">
        <v>1</v>
      </c>
      <c r="C213" s="93"/>
      <c r="D213" s="94"/>
      <c r="E213" s="94"/>
      <c r="F213" s="94"/>
      <c r="G213" s="94"/>
      <c r="H213" s="95"/>
    </row>
    <row r="215" spans="2:8" ht="14.25" customHeight="1" x14ac:dyDescent="0.25">
      <c r="B215" s="9" t="s">
        <v>528</v>
      </c>
      <c r="C215" t="s">
        <v>617</v>
      </c>
      <c r="H215" s="8"/>
    </row>
    <row r="216" spans="2:8" x14ac:dyDescent="0.25">
      <c r="B216" s="9" t="s">
        <v>2</v>
      </c>
      <c r="C216" s="90" t="e">
        <f ca="1">_xlfn.FORMULATEXT(C217)</f>
        <v>#N/A</v>
      </c>
      <c r="D216" s="91"/>
      <c r="E216" s="91"/>
      <c r="F216" s="91"/>
      <c r="G216" s="91"/>
      <c r="H216" s="92"/>
    </row>
    <row r="217" spans="2:8" x14ac:dyDescent="0.25">
      <c r="B217" s="9" t="s">
        <v>1</v>
      </c>
      <c r="C217" s="93"/>
      <c r="D217" s="94"/>
      <c r="E217" s="94"/>
      <c r="F217" s="94"/>
      <c r="G217" s="94"/>
      <c r="H217" s="95"/>
    </row>
    <row r="219" spans="2:8" x14ac:dyDescent="0.25">
      <c r="B219" s="9" t="s">
        <v>528</v>
      </c>
      <c r="C219" t="s">
        <v>555</v>
      </c>
      <c r="H219" s="8"/>
    </row>
    <row r="220" spans="2:8" x14ac:dyDescent="0.25">
      <c r="B220" s="9" t="s">
        <v>2</v>
      </c>
      <c r="C220" s="90" t="e">
        <f ca="1">_xlfn.FORMULATEXT(C221)</f>
        <v>#N/A</v>
      </c>
      <c r="D220" s="91"/>
      <c r="E220" s="91"/>
      <c r="F220" s="91"/>
      <c r="G220" s="91"/>
      <c r="H220" s="92"/>
    </row>
    <row r="221" spans="2:8" x14ac:dyDescent="0.25">
      <c r="B221" s="9" t="s">
        <v>1</v>
      </c>
      <c r="C221" s="93"/>
      <c r="D221" s="94"/>
      <c r="E221" s="94"/>
      <c r="F221" s="94"/>
      <c r="G221" s="94"/>
      <c r="H221" s="95"/>
    </row>
    <row r="224" spans="2:8" ht="15.75" thickBot="1" x14ac:dyDescent="0.3">
      <c r="B224" s="40" t="s">
        <v>598</v>
      </c>
      <c r="C224" s="40"/>
      <c r="D224" s="40"/>
      <c r="E224" s="40"/>
      <c r="F224" s="40"/>
      <c r="G224" s="40"/>
      <c r="H224" s="40"/>
    </row>
    <row r="228" spans="2:8" x14ac:dyDescent="0.25">
      <c r="F228" s="9" t="s">
        <v>1</v>
      </c>
    </row>
    <row r="229" spans="2:8" x14ac:dyDescent="0.25">
      <c r="B229" t="s">
        <v>556</v>
      </c>
      <c r="F229" s="31"/>
      <c r="G229" t="s">
        <v>557</v>
      </c>
    </row>
    <row r="230" spans="2:8" x14ac:dyDescent="0.25">
      <c r="B230" t="s">
        <v>558</v>
      </c>
      <c r="F230" s="31"/>
      <c r="G230" t="s">
        <v>559</v>
      </c>
    </row>
    <row r="231" spans="2:8" x14ac:dyDescent="0.25">
      <c r="B231" t="s">
        <v>560</v>
      </c>
      <c r="F231" s="31"/>
      <c r="G231" t="s">
        <v>561</v>
      </c>
    </row>
    <row r="232" spans="2:8" x14ac:dyDescent="0.25">
      <c r="B232" t="s">
        <v>562</v>
      </c>
      <c r="F232" s="31"/>
      <c r="G232" t="s">
        <v>563</v>
      </c>
    </row>
    <row r="233" spans="2:8" x14ac:dyDescent="0.25">
      <c r="B233" t="s">
        <v>564</v>
      </c>
      <c r="F233" s="31"/>
      <c r="G233" t="s">
        <v>565</v>
      </c>
    </row>
    <row r="234" spans="2:8" x14ac:dyDescent="0.25">
      <c r="B234" t="s">
        <v>566</v>
      </c>
      <c r="F234" s="31"/>
      <c r="G234" t="s">
        <v>567</v>
      </c>
    </row>
    <row r="235" spans="2:8" x14ac:dyDescent="0.25">
      <c r="F235" s="31"/>
      <c r="G235" t="s">
        <v>568</v>
      </c>
    </row>
    <row r="237" spans="2:8" x14ac:dyDescent="0.25">
      <c r="B237" t="s">
        <v>608</v>
      </c>
    </row>
    <row r="238" spans="2:8" x14ac:dyDescent="0.25">
      <c r="B238" t="s">
        <v>657</v>
      </c>
    </row>
    <row r="240" spans="2:8" ht="16.5" thickBot="1" x14ac:dyDescent="0.3">
      <c r="B240" s="36" t="s">
        <v>659</v>
      </c>
      <c r="C240" s="36"/>
      <c r="D240" s="36"/>
      <c r="E240" s="36"/>
      <c r="F240" s="36"/>
      <c r="G240" s="36"/>
      <c r="H240" s="36"/>
    </row>
    <row r="241" spans="2:7" ht="15.75" thickTop="1" x14ac:dyDescent="0.25"/>
    <row r="247" spans="2:7" ht="15.75" thickBot="1" x14ac:dyDescent="0.3">
      <c r="B247" s="40" t="s">
        <v>658</v>
      </c>
      <c r="C247" s="40"/>
      <c r="D247" s="40"/>
      <c r="E247" s="40"/>
      <c r="F247" s="40"/>
      <c r="G247" s="40"/>
    </row>
    <row r="249" spans="2:7" x14ac:dyDescent="0.25">
      <c r="B249" s="9" t="s">
        <v>528</v>
      </c>
      <c r="C249" t="s">
        <v>609</v>
      </c>
    </row>
    <row r="250" spans="2:7" x14ac:dyDescent="0.25">
      <c r="B250" s="9" t="s">
        <v>2</v>
      </c>
      <c r="C250" s="71" t="s">
        <v>619</v>
      </c>
      <c r="D250" s="72"/>
    </row>
    <row r="251" spans="2:7" x14ac:dyDescent="0.25">
      <c r="B251" s="9" t="s">
        <v>1</v>
      </c>
    </row>
    <row r="253" spans="2:7" x14ac:dyDescent="0.25">
      <c r="B253" s="9" t="s">
        <v>528</v>
      </c>
      <c r="C253" t="s">
        <v>610</v>
      </c>
    </row>
    <row r="254" spans="2:7" x14ac:dyDescent="0.25">
      <c r="B254" s="9" t="s">
        <v>2</v>
      </c>
      <c r="C254" s="71" t="s">
        <v>620</v>
      </c>
      <c r="D254" s="72"/>
    </row>
    <row r="255" spans="2:7" x14ac:dyDescent="0.25">
      <c r="B255" s="9" t="s">
        <v>1</v>
      </c>
    </row>
    <row r="258" spans="2:8" ht="16.5" thickBot="1" x14ac:dyDescent="0.3">
      <c r="B258" s="36" t="s">
        <v>621</v>
      </c>
      <c r="C258" s="36"/>
      <c r="D258" s="36"/>
      <c r="E258" s="36"/>
      <c r="F258" s="36"/>
      <c r="G258" s="36"/>
      <c r="H258" s="36"/>
    </row>
    <row r="259" spans="2:8" ht="15.75" thickTop="1" x14ac:dyDescent="0.25"/>
    <row r="264" spans="2:8" x14ac:dyDescent="0.25">
      <c r="B264" s="9" t="s">
        <v>611</v>
      </c>
      <c r="C264" s="9" t="s">
        <v>612</v>
      </c>
      <c r="D264" s="9" t="s">
        <v>613</v>
      </c>
      <c r="E264" s="73" t="s">
        <v>440</v>
      </c>
      <c r="F264" s="73"/>
      <c r="G264" s="73"/>
    </row>
    <row r="265" spans="2:8" x14ac:dyDescent="0.25">
      <c r="B265" s="14" t="s">
        <v>614</v>
      </c>
      <c r="C265" s="14">
        <v>4</v>
      </c>
      <c r="D265" s="35" cm="1">
        <f t="array" ref="D265">COLUMNS(TRIM(_xlfn.TEXTSPLIT(B265," ")))</f>
        <v>4</v>
      </c>
      <c r="E265" s="70" t="str">
        <f ca="1">_xlfn.FORMULATEXT(D265)</f>
        <v>=COLUMNS(TRIM(TEXTSPLIT(B265;" ")))</v>
      </c>
      <c r="F265" s="52"/>
      <c r="G265" s="52"/>
    </row>
    <row r="266" spans="2:8" x14ac:dyDescent="0.25">
      <c r="B266" s="14" t="s">
        <v>615</v>
      </c>
      <c r="C266" s="14">
        <v>4</v>
      </c>
      <c r="D266" s="35" cm="1">
        <f t="array" ref="D266">COLUMNS(TRIM(_xlfn.TEXTSPLIT(B266," ")))</f>
        <v>6</v>
      </c>
      <c r="E266" s="70" t="str">
        <f t="shared" ref="E266:E267" ca="1" si="1">_xlfn.FORMULATEXT(D266)</f>
        <v>=COLUMNS(TRIM(TEXTSPLIT(B266;" ")))</v>
      </c>
      <c r="F266" s="52"/>
      <c r="G266" s="52"/>
    </row>
    <row r="267" spans="2:8" x14ac:dyDescent="0.25">
      <c r="B267" s="14" t="s">
        <v>616</v>
      </c>
      <c r="C267" s="14">
        <v>4</v>
      </c>
      <c r="D267" s="35" cm="1">
        <f t="array" ref="D267">COLUMNS(TRIM(_xlfn.TEXTSPLIT(B267," ")))</f>
        <v>7</v>
      </c>
      <c r="E267" s="70" t="str">
        <f t="shared" ca="1" si="1"/>
        <v>=COLUMNS(TRIM(TEXTSPLIT(B267;" ")))</v>
      </c>
      <c r="F267" s="52"/>
      <c r="G267" s="52"/>
    </row>
    <row r="269" spans="2:8" ht="15.75" thickBot="1" x14ac:dyDescent="0.3">
      <c r="B269" s="40" t="s">
        <v>618</v>
      </c>
      <c r="C269" s="40"/>
      <c r="D269" s="40"/>
      <c r="E269" s="40"/>
      <c r="F269" s="40"/>
      <c r="G269" s="40"/>
      <c r="H269" s="40"/>
    </row>
    <row r="274" spans="2:10" ht="15" customHeight="1" x14ac:dyDescent="0.25"/>
    <row r="275" spans="2:10" ht="15" customHeight="1" x14ac:dyDescent="0.25">
      <c r="B275" s="87" t="s">
        <v>521</v>
      </c>
      <c r="C275" s="87"/>
      <c r="D275" s="87"/>
      <c r="E275" s="88" t="s">
        <v>455</v>
      </c>
      <c r="F275" s="89"/>
      <c r="G275" s="89"/>
      <c r="H275" s="73" t="s">
        <v>440</v>
      </c>
      <c r="I275" s="52"/>
      <c r="J275" s="9" t="s">
        <v>456</v>
      </c>
    </row>
    <row r="276" spans="2:10" ht="15" customHeight="1" x14ac:dyDescent="0.25">
      <c r="B276" s="86" t="s">
        <v>569</v>
      </c>
      <c r="C276" s="49"/>
      <c r="D276" s="50"/>
      <c r="E276" s="86" t="s">
        <v>570</v>
      </c>
      <c r="F276" s="49"/>
      <c r="G276" s="50"/>
      <c r="H276" s="66" t="s">
        <v>571</v>
      </c>
      <c r="I276" s="68"/>
      <c r="J276" s="34"/>
    </row>
    <row r="277" spans="2:10" ht="15" customHeight="1" x14ac:dyDescent="0.25">
      <c r="B277" s="86" t="s">
        <v>572</v>
      </c>
      <c r="C277" s="49"/>
      <c r="D277" s="50"/>
      <c r="E277" s="86" t="s">
        <v>573</v>
      </c>
      <c r="F277" s="49"/>
      <c r="G277" s="50"/>
      <c r="H277" s="66" t="s">
        <v>574</v>
      </c>
      <c r="I277" s="68"/>
      <c r="J277" s="34"/>
    </row>
    <row r="278" spans="2:10" ht="15" customHeight="1" x14ac:dyDescent="0.25">
      <c r="B278" s="86" t="s">
        <v>575</v>
      </c>
      <c r="C278" s="49"/>
      <c r="D278" s="50"/>
      <c r="E278" s="86" t="s">
        <v>576</v>
      </c>
      <c r="F278" s="49"/>
      <c r="G278" s="50"/>
      <c r="H278" s="66" t="s">
        <v>577</v>
      </c>
      <c r="I278" s="68"/>
      <c r="J278" s="34"/>
    </row>
    <row r="279" spans="2:10" ht="15" customHeight="1" x14ac:dyDescent="0.25">
      <c r="B279" s="86" t="s">
        <v>578</v>
      </c>
      <c r="C279" s="49"/>
      <c r="D279" s="50"/>
      <c r="E279" s="86" t="s">
        <v>579</v>
      </c>
      <c r="F279" s="49"/>
      <c r="G279" s="50"/>
      <c r="H279" s="66" t="s">
        <v>580</v>
      </c>
      <c r="I279" s="68"/>
      <c r="J279" s="34"/>
    </row>
    <row r="280" spans="2:10" ht="15" customHeight="1" x14ac:dyDescent="0.25">
      <c r="B280" s="86" t="s">
        <v>581</v>
      </c>
      <c r="C280" s="49"/>
      <c r="D280" s="50"/>
      <c r="E280" s="86" t="s">
        <v>582</v>
      </c>
      <c r="F280" s="49"/>
      <c r="G280" s="50"/>
      <c r="H280" s="66" t="s">
        <v>583</v>
      </c>
      <c r="I280" s="68"/>
      <c r="J280" s="34"/>
    </row>
    <row r="281" spans="2:10" ht="15" customHeight="1" x14ac:dyDescent="0.25">
      <c r="B281" s="86" t="s">
        <v>584</v>
      </c>
      <c r="C281" s="49"/>
      <c r="D281" s="50"/>
      <c r="E281" s="86" t="s">
        <v>585</v>
      </c>
      <c r="F281" s="49"/>
      <c r="G281" s="50"/>
      <c r="H281" s="66" t="s">
        <v>586</v>
      </c>
      <c r="I281" s="68"/>
      <c r="J281" s="34"/>
    </row>
    <row r="282" spans="2:10" ht="15" customHeight="1" x14ac:dyDescent="0.25"/>
  </sheetData>
  <mergeCells count="83">
    <mergeCell ref="C180:G180"/>
    <mergeCell ref="H278:I278"/>
    <mergeCell ref="H279:I279"/>
    <mergeCell ref="H280:I280"/>
    <mergeCell ref="H281:I281"/>
    <mergeCell ref="E278:G278"/>
    <mergeCell ref="B280:D280"/>
    <mergeCell ref="B281:D281"/>
    <mergeCell ref="B279:D279"/>
    <mergeCell ref="B278:D278"/>
    <mergeCell ref="E279:G279"/>
    <mergeCell ref="E280:G280"/>
    <mergeCell ref="E281:G281"/>
    <mergeCell ref="B277:D277"/>
    <mergeCell ref="H277:I277"/>
    <mergeCell ref="E277:G277"/>
    <mergeCell ref="B275:D275"/>
    <mergeCell ref="E275:G275"/>
    <mergeCell ref="C135:G135"/>
    <mergeCell ref="C127:E127"/>
    <mergeCell ref="C128:G128"/>
    <mergeCell ref="H275:I275"/>
    <mergeCell ref="B276:D276"/>
    <mergeCell ref="E276:G276"/>
    <mergeCell ref="H276:I276"/>
    <mergeCell ref="C168:G168"/>
    <mergeCell ref="C177:G177"/>
    <mergeCell ref="E267:G267"/>
    <mergeCell ref="C220:H220"/>
    <mergeCell ref="C221:H221"/>
    <mergeCell ref="C213:H213"/>
    <mergeCell ref="C212:H212"/>
    <mergeCell ref="C216:H216"/>
    <mergeCell ref="C217:H217"/>
    <mergeCell ref="C71:E71"/>
    <mergeCell ref="C159:F159"/>
    <mergeCell ref="C167:F167"/>
    <mergeCell ref="C176:F176"/>
    <mergeCell ref="C179:F179"/>
    <mergeCell ref="C116:E116"/>
    <mergeCell ref="C96:D96"/>
    <mergeCell ref="C97:D97"/>
    <mergeCell ref="F105:I105"/>
    <mergeCell ref="F106:I106"/>
    <mergeCell ref="C160:G160"/>
    <mergeCell ref="C143:G143"/>
    <mergeCell ref="C151:G151"/>
    <mergeCell ref="C134:F134"/>
    <mergeCell ref="C150:G150"/>
    <mergeCell ref="C142:E142"/>
    <mergeCell ref="J103:K103"/>
    <mergeCell ref="J104:K104"/>
    <mergeCell ref="J105:K105"/>
    <mergeCell ref="J106:K106"/>
    <mergeCell ref="C90:E90"/>
    <mergeCell ref="C94:D94"/>
    <mergeCell ref="C95:D95"/>
    <mergeCell ref="C91:G91"/>
    <mergeCell ref="C42:E42"/>
    <mergeCell ref="E266:G266"/>
    <mergeCell ref="E265:G265"/>
    <mergeCell ref="C250:D250"/>
    <mergeCell ref="C254:D254"/>
    <mergeCell ref="E264:G264"/>
    <mergeCell ref="C117:G117"/>
    <mergeCell ref="F103:I103"/>
    <mergeCell ref="F104:I104"/>
    <mergeCell ref="C72:E72"/>
    <mergeCell ref="C80:E80"/>
    <mergeCell ref="C81:G81"/>
    <mergeCell ref="C52:E52"/>
    <mergeCell ref="C53:E53"/>
    <mergeCell ref="C58:E58"/>
    <mergeCell ref="C59:E59"/>
    <mergeCell ref="C16:E16"/>
    <mergeCell ref="C15:E15"/>
    <mergeCell ref="C17:E17"/>
    <mergeCell ref="C20:E20"/>
    <mergeCell ref="C41:E41"/>
    <mergeCell ref="C21:E21"/>
    <mergeCell ref="C22:E22"/>
    <mergeCell ref="C33:E33"/>
    <mergeCell ref="C34:E3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AAMgAuADIAXABuAC8AKgAqACAAXABuACAAKgAgAEMAYQBsAGMAdQBsAGEAdABlACAAdABoAGUAIABhAHYAZQByAGEAZwBlACAAbwBmACAAdABoAGUAIABuACAAbABhAHIAZwBlAHMAdAAgACgAcwBtAGEAbABsAGUAcwB0ACkAIAB2AGEAbAB1AGUAcwAgAGkAbgAgAGEAbgAgAGEAcgByAGEAeQAuAFwAbgAgACoALwBcAG4AIABBAFYARQBSAEEARwBFAE4AIAA9ACAATABBAE0AQgBEAEEAKABhAHIAcgA7ACAAbgA7ACAAWwBsAGEAcgBnAGUAcwB0AF0AOwBcAG4AIAAgACAAIABMAEUAVAAoAFwAbgAgACAAIAAgACAAIAAgACAAbABhAHIAZwBlAHMAdABfAG4AeQA7ACAASQBGACgASQBTAE8ATQBJAFQAVABFAEQAKABsAGEAcgBnAGUAcwB0ACkAOwBUAFIAVQBFADsAbABhAHIAZwBlAHMAdAApADsAXABuACAAIAAgACAAIAAgACAAIAB2AGUAYwA7ACAASQBGACgAbABhAHIAZwBlAHMAdABfAG4AeQA7ACAATABBAFIARwBFACgAYQByAHIAOwAgAFMARQBRAFUARQBOAEMARQAoAG4AKQApADsAIABTAE0AQQBMAEwAKABhAHIAcgA7ACAAUwBFAFEAVQBFAE4AQwBFACgAbgApACkAKQA7AFwAbgAgACAAIAAgACAAIAAgACAAQQBWAEUAUgBBAEcARQAoAHYAZQBjACkAIABcAG4AIAAgACAAIAApAFwAbgAgACkAXABuADsAOwBcAG4AXABuACAAQQBWAEUAUgBBAEcARQBOADIAIAA9ACAATABBAE0AQgBEAEEAKABhAHIAcgA7ACAAbgA7ACAAWwBsAGEAcgBnAGUAcwB0AF0AOwBcAG4AIAAgACAAIABMAEUAVAAoAFwAbgAgACAAIAAgACAAIAAgACAAbABhAHIAZwBlAHMAdABfAG4AeQA7ACAASQBGACgASQBTAE8ATQBJAFQAVABFAEQAKABsAGEAcgBnAGUAcwB0ACkAOwBUAFIAVQBFADsAIABsAGEAcgBnAGUAcwB0ACAAKQA7AFwAbgAgACAAIAAgACAAIAAgACAAdgBlAGMAOwAgAEkARgAoAGwAYQByAGcAZQBzAHQAXwBuAHkAIAA7ACAATABBAFIARwBFACgAYQByAHIAOwAgAFMARQBRAFUARQBOAEMARQAoAG4AKQApADsAIABTAE0AQQBMAEwAKABhAHIAcgA7ACAAUwBFAFEAVQBFAE4AQwBFACgAbgApACkAKQA7AFwAbgAgACAAIAAgACAAIAAgACAAQQBWAEUAUgBBAEcARQAoAHYAZQBjACkAXABuACAAIAAgACAAKQBcAG4AIAApADsAOwBcAG4AXABuAFwAbgAvAC8AIAAzAC4AMQBcAG4AUwBVAE0ATgBFAFcAIAA9ACAATABBAE0AQgBEAEEAKABhAHIAcgBhAHkAOwAgAFIARQBEAFUAQwBFACgAMAA7ACAAYQByAHIAYQB5ADsAIABMAEEATQBCAEQAQQAoAGEAYwBjADsAYwB1AHIAcgA7ACAAYQBjAGMAKwAgAGMAdQByAHIAKQApACkAOwA7AFwAbgBcAG4AXABuAFwAbgBcAG4ALwAvADMALgAyAFwAbgBcAG4AXABuAFwAbgAvAC8AMwAuADMAXABuAEgAQQBTAFYATwBXAEUATAAgAD0AIABMAEEATQBCAEQAQQAoAHQAZQB4AHQAOwBcAG4AIAAgACAAIABMAEUAVAAoAFwAbgAgACAAIAAgACAAIAAgACAAdABlAHgAdABfAGwAbwB3ADsAIABMAE8AVwBFAFIAKAB0AGUAeAB0ACkAOwBcAG4AIAAgACAAIAAgACAAIAAgAHYAbwB3AGUAbABzADsAIAB7AFwAIgBhAFwAIgA7ACAAXAAiAGUAXAAiADsAIABcACIAaQBcACIAOwAgAFwAIgBvAFwAIgA7ACAAXAAiAHUAXAAiAH0AOwBcAG4AIAAgACAAIAAgACAAIAAgAFIARQBNAE8AVgBFADsAIABMAEEATQBCAEQAQQAoAHQAZQB4AHQAXwBsAG8AdwA7ACAAYwBoAGEAcgA7ACAAUwBVAEIAUwBUAEkAVABVAFQARQAoAHQAZQB4AHQAXwBsAG8AdwA7ACAAYwBoAGEAcgA7AFwAIgBcACIAKQApADsAXABuACAAIAAgACAAIAAgACAAIAByAGUAcwB1AGwAdAA7ACAAUgBFAEQAVQBDAEUAKAB0AGUAeAB0AF8AbABvAHcAOwAgAHYAbwB3AGUAbABzADsAIABMAEEATQBCAEQAQQAoAHQAZQB4AHQAXwBsAG8AdwA7ACAAYwBoAGEAcgBfAHYAOwAgAFIARQBNAE8AVgBFACgAdABlAHgAdABfAGwAbwB3ADsAIABjAGgAYQByAF8AdgApACkAKQA7AFwAbgAgACAAIAAgACAAIAAgACAATABFAE4AKAB0AGUAeAB0AF8AbABvAHcAKQAgADwAPgAgAEwARQBOACgAcgBlAHMAdQBsAHQAKQBcAG4AIAAgACAAIAApAFwAbgApADsAOwBcAG4AXABuAFwAbgBcAG4AXABuAC8ALwA0AC4AMwBcAG4AIgB9AF0ALAAiAHAAcgBvAGoAZQBjAHQATgBhAG0AZQBzACIAOgBbACIAQQBWAEUAUgBBAEcARQBOACIALAAiAEEAVgBFAFIAQQBHAEUATgAyACIALAAiAFMAVQBNAE4ARQBXACIALAAiAEgAQQBTAFYATwBXAEUATAAiAF0ALAAiAGwAbwBjAGEAbABlACIAOgB7ACIAbABpAHMAdABTAGUAcABhAHIAYQB0AG8AcgAiADoAIgA7ACIALAAiAHIAbwB3AFMAZQBwAGEAcgBhAHQAbwByACIAOgAiADsAIgAsACIAYwBvAGwAdQBtAG4AUwBlAHAAYQByAGEAdABvAHIAIgA6ACIALAAiACwAIgB0AGgAbwB1AHMAYQBuAGQAcwBTAGUAcABhAHIAYQB0AG8AcgAiADoAIgAgACIALAAiAHQAaABvAHUAcwBhAG4AZABzAFAAbwBzAGkAdABpAG8AbgBzACIAOgBbADMAXQAsACIAZABlAGMAaQBtAGEAbABTAGUAcABhAHIAYQB0AG8AcgAiADoAIgAu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AFEJSONBlob>
</file>

<file path=customXml/itemProps1.xml><?xml version="1.0" encoding="utf-8"?>
<ds:datastoreItem xmlns:ds="http://schemas.openxmlformats.org/officeDocument/2006/customXml" ds:itemID="{33781DD5-01B0-4336-B918-0967613478A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Different Refrences</vt:lpstr>
      <vt:lpstr>2. Conditionals and Nested</vt:lpstr>
      <vt:lpstr>3. Conditional Aggregation</vt:lpstr>
      <vt:lpstr>4. Basic Math</vt:lpstr>
      <vt:lpstr>5. Text Manipulation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Moss, Jonas</cp:lastModifiedBy>
  <dcterms:created xsi:type="dcterms:W3CDTF">2015-06-05T18:17:20Z</dcterms:created>
  <dcterms:modified xsi:type="dcterms:W3CDTF">2024-01-18T10:50:23Z</dcterms:modified>
</cp:coreProperties>
</file>