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hidePivotFieldList="1" defaultThemeVersion="124226"/>
  <mc:AlternateContent xmlns:mc="http://schemas.openxmlformats.org/markup-compatibility/2006">
    <mc:Choice Requires="x15">
      <x15ac:absPath xmlns:x15ac="http://schemas.microsoft.com/office/spreadsheetml/2010/11/ac" url="https://idbg.sharepoint.com/sites/DataGovernance-SCL/Shared Documents/General/D. Collections/D.1 - Household Socio-Economic Surveys/"/>
    </mc:Choice>
  </mc:AlternateContent>
  <xr:revisionPtr revIDLastSave="2771" documentId="13_ncr:1_{8AF7F83F-6557-4E4A-89D0-13E0BF5AF53F}" xr6:coauthVersionLast="47" xr6:coauthVersionMax="47" xr10:uidLastSave="{FA29819F-7CA7-47E3-BF35-4E3B47B8C0C7}"/>
  <bookViews>
    <workbookView xWindow="0" yWindow="0" windowWidth="25590" windowHeight="21000" firstSheet="1" activeTab="5" xr2:uid="{00000000-000D-0000-FFFF-FFFF00000000}"/>
  </bookViews>
  <sheets>
    <sheet name="Encuestas Armonizadas" sheetId="2" state="hidden" r:id="rId1"/>
    <sheet name="HH surveys" sheetId="10" r:id="rId2"/>
    <sheet name="Detalle Encuestas" sheetId="4" r:id="rId3"/>
    <sheet name="Conteo" sheetId="3" state="hidden" r:id="rId4"/>
    <sheet name="2020" sheetId="7" r:id="rId5"/>
    <sheet name="Actualización encuestas - Links" sheetId="6" r:id="rId6"/>
    <sheet name="Analisis costo-beneficio" sheetId="5" r:id="rId7"/>
    <sheet name="Actualización EDU" sheetId="9" r:id="rId8"/>
    <sheet name="Restringidas" sheetId="8" r:id="rId9"/>
  </sheets>
  <definedNames>
    <definedName name="_xlnm._FilterDatabase" localSheetId="4" hidden="1">'2020'!$A$3:$AG$14</definedName>
    <definedName name="_xlnm._FilterDatabase" localSheetId="7" hidden="1">'Actualización EDU'!$C$41:$D$57</definedName>
    <definedName name="_xlnm._FilterDatabase" localSheetId="5" hidden="1">'Actualización encuestas - Links'!$A$2:$O$28</definedName>
    <definedName name="_xlnm._FilterDatabase" localSheetId="8" hidden="1">Restringidas!$A$10:$E$18</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6" l="1"/>
  <c r="AN47" i="10"/>
  <c r="AN34" i="10" l="1"/>
  <c r="AM84" i="10" l="1"/>
  <c r="AL84" i="10"/>
  <c r="AK84" i="10"/>
  <c r="AJ84" i="10"/>
  <c r="AI84" i="10"/>
  <c r="AH84" i="10"/>
  <c r="AG84" i="10"/>
  <c r="AF84" i="10"/>
  <c r="AE84" i="10"/>
  <c r="AD84" i="10"/>
  <c r="AC84" i="10"/>
  <c r="AB84" i="10"/>
  <c r="AA84" i="10"/>
  <c r="Z84" i="10"/>
  <c r="Y84" i="10"/>
  <c r="X84" i="10"/>
  <c r="W84" i="10"/>
  <c r="V84" i="10"/>
  <c r="U84" i="10"/>
  <c r="T84" i="10"/>
  <c r="S84" i="10"/>
  <c r="R84" i="10"/>
  <c r="Q84" i="10"/>
  <c r="P84" i="10"/>
  <c r="O84" i="10"/>
  <c r="N84" i="10"/>
  <c r="M84" i="10"/>
  <c r="L84" i="10"/>
  <c r="K84" i="10"/>
  <c r="J84" i="10"/>
  <c r="I84" i="10"/>
  <c r="H84" i="10"/>
  <c r="G84" i="10"/>
  <c r="F84" i="10"/>
  <c r="E84" i="10"/>
  <c r="AN83" i="10"/>
  <c r="AN82" i="10"/>
  <c r="AN81" i="10"/>
  <c r="AN80" i="10"/>
  <c r="AN79" i="10"/>
  <c r="AN78" i="10"/>
  <c r="AN77" i="10"/>
  <c r="AN76" i="10"/>
  <c r="AN75" i="10"/>
  <c r="AN74" i="10"/>
  <c r="AN73" i="10"/>
  <c r="AN72" i="10"/>
  <c r="AN71" i="10"/>
  <c r="AN70" i="10"/>
  <c r="AN69" i="10"/>
  <c r="AN68" i="10"/>
  <c r="AN67" i="10"/>
  <c r="AN66" i="10"/>
  <c r="AN65" i="10"/>
  <c r="AN64" i="10"/>
  <c r="AN63" i="10"/>
  <c r="AN62" i="10"/>
  <c r="AN61" i="10"/>
  <c r="AN60" i="10"/>
  <c r="AN59" i="10"/>
  <c r="AN58" i="10"/>
  <c r="AN57" i="10"/>
  <c r="AN56" i="10"/>
  <c r="AN55" i="10"/>
  <c r="AN54" i="10"/>
  <c r="AN53" i="10"/>
  <c r="AN52" i="10"/>
  <c r="AN51" i="10"/>
  <c r="AN50" i="10"/>
  <c r="AN49" i="10"/>
  <c r="AN48" i="10"/>
  <c r="AN46" i="10"/>
  <c r="AN45" i="10"/>
  <c r="AN44" i="10"/>
  <c r="AN43" i="10"/>
  <c r="AN42" i="10"/>
  <c r="AN41" i="10"/>
  <c r="AN40" i="10"/>
  <c r="AN39" i="10"/>
  <c r="AN38" i="10"/>
  <c r="AN37" i="10"/>
  <c r="AN36" i="10"/>
  <c r="AN35" i="10"/>
  <c r="AN33" i="10"/>
  <c r="AN32" i="10"/>
  <c r="AN31" i="10"/>
  <c r="AN30" i="10"/>
  <c r="AN29" i="10"/>
  <c r="AN28" i="10"/>
  <c r="AN27" i="10"/>
  <c r="AN26" i="10"/>
  <c r="AN25" i="10"/>
  <c r="AN24" i="10"/>
  <c r="AN23" i="10"/>
  <c r="AN22" i="10"/>
  <c r="AN21" i="10"/>
  <c r="AN20" i="10"/>
  <c r="AN19" i="10"/>
  <c r="AN18" i="10"/>
  <c r="AN17" i="10"/>
  <c r="AN16" i="10"/>
  <c r="AN15" i="10"/>
  <c r="AN14" i="10"/>
  <c r="AN13" i="10"/>
  <c r="AN12" i="10"/>
  <c r="AN11" i="10"/>
  <c r="AN10" i="10"/>
  <c r="AN9" i="10"/>
  <c r="AN8" i="10"/>
  <c r="AN7" i="10"/>
  <c r="AN6" i="10"/>
  <c r="AN5" i="10"/>
  <c r="AN4" i="10"/>
  <c r="AN3" i="10"/>
  <c r="AN2" i="10"/>
  <c r="AN84" i="10" l="1"/>
  <c r="S37" i="5"/>
  <c r="C58" i="5"/>
  <c r="M34" i="5" l="1"/>
  <c r="S42" i="5"/>
  <c r="G30" i="5"/>
  <c r="J30" i="5" s="1"/>
  <c r="S29" i="5"/>
  <c r="S30" i="5"/>
  <c r="S31" i="5"/>
  <c r="S28" i="5"/>
  <c r="U29" i="5" s="1"/>
  <c r="U30" i="5" s="1"/>
  <c r="V30" i="5" s="1"/>
  <c r="R29" i="5"/>
  <c r="R30" i="5"/>
  <c r="R31" i="5"/>
  <c r="R32" i="5"/>
  <c r="S32" i="5" s="1"/>
  <c r="R33" i="5"/>
  <c r="S33" i="5" s="1"/>
  <c r="R34" i="5"/>
  <c r="S34" i="5" s="1"/>
  <c r="R35" i="5"/>
  <c r="S35" i="5" s="1"/>
  <c r="R36" i="5"/>
  <c r="S36" i="5" s="1"/>
  <c r="R37" i="5"/>
  <c r="T37" i="5" s="1"/>
  <c r="R28" i="5"/>
  <c r="P37" i="5"/>
  <c r="M36" i="5" l="1"/>
  <c r="M46" i="5" s="1"/>
  <c r="M45" i="5"/>
  <c r="N30" i="5"/>
  <c r="N31" i="5"/>
  <c r="N32" i="5"/>
  <c r="N33" i="5"/>
  <c r="N29" i="5"/>
  <c r="N28" i="5"/>
  <c r="M37" i="5"/>
  <c r="D44" i="5" s="1"/>
  <c r="V31" i="5"/>
  <c r="N34" i="5"/>
  <c r="E39" i="5"/>
  <c r="H30" i="5"/>
  <c r="I30" i="5"/>
  <c r="G26" i="5"/>
  <c r="J26" i="5" s="1"/>
  <c r="G20" i="5"/>
  <c r="D39" i="5" l="1"/>
  <c r="C39" i="5"/>
  <c r="B39" i="5"/>
  <c r="B40" i="5"/>
  <c r="E40" i="5"/>
  <c r="D40" i="5"/>
  <c r="E43" i="5"/>
  <c r="D43" i="5"/>
  <c r="C42" i="5"/>
  <c r="C43" i="5"/>
  <c r="B44" i="5"/>
  <c r="B41" i="5"/>
  <c r="E44" i="5"/>
  <c r="D42" i="5"/>
  <c r="E41" i="5"/>
  <c r="B42" i="5"/>
  <c r="D41" i="5"/>
  <c r="C40" i="5"/>
  <c r="B43" i="5"/>
  <c r="C41" i="5"/>
  <c r="C44" i="5"/>
  <c r="E42" i="5"/>
  <c r="I26" i="5"/>
  <c r="H26" i="5"/>
  <c r="H20" i="5"/>
  <c r="J20" i="5"/>
  <c r="I20" i="5"/>
  <c r="AL47" i="2"/>
  <c r="B25" i="7"/>
  <c r="B34" i="7"/>
  <c r="S47" i="2"/>
  <c r="S48" i="2" s="1"/>
  <c r="T47" i="2"/>
  <c r="T48" i="2" s="1"/>
  <c r="U47" i="2"/>
  <c r="U48" i="2" s="1"/>
  <c r="V47" i="2"/>
  <c r="V48" i="2" s="1"/>
  <c r="W47" i="2"/>
  <c r="W48" i="2" s="1"/>
  <c r="X47" i="2"/>
  <c r="X48" i="2" s="1"/>
  <c r="Y47" i="2"/>
  <c r="Y48" i="2" s="1"/>
  <c r="Z47" i="2"/>
  <c r="Z48" i="2" s="1"/>
  <c r="AA47" i="2"/>
  <c r="AA48" i="2" s="1"/>
  <c r="AB47" i="2"/>
  <c r="AB48" i="2" s="1"/>
  <c r="AC47" i="2"/>
  <c r="AC48" i="2" s="1"/>
  <c r="AD47" i="2"/>
  <c r="AD48" i="2" s="1"/>
  <c r="AE47" i="2"/>
  <c r="AE48" i="2" s="1"/>
  <c r="AF47" i="2"/>
  <c r="AF48" i="2" s="1"/>
  <c r="AG47" i="2"/>
  <c r="AG48" i="2" s="1"/>
  <c r="AH47" i="2"/>
  <c r="AH48" i="2" s="1"/>
  <c r="AI47" i="2"/>
  <c r="AI48" i="2" s="1"/>
  <c r="AJ47" i="2"/>
  <c r="AJ48" i="2" s="1"/>
  <c r="AK47" i="2"/>
  <c r="AK48" i="2" s="1"/>
  <c r="F10" i="5"/>
  <c r="F8" i="5"/>
  <c r="F11" i="5"/>
  <c r="F9" i="5"/>
  <c r="F47" i="2"/>
  <c r="F48" i="2" s="1"/>
  <c r="G47" i="2"/>
  <c r="G48" i="2" s="1"/>
  <c r="H47" i="2"/>
  <c r="H48" i="2" s="1"/>
  <c r="I47" i="2"/>
  <c r="I48" i="2" s="1"/>
  <c r="J47" i="2"/>
  <c r="J48" i="2" s="1"/>
  <c r="K47" i="2"/>
  <c r="K48" i="2" s="1"/>
  <c r="L47" i="2"/>
  <c r="L48" i="2" s="1"/>
  <c r="M47" i="2"/>
  <c r="M48" i="2" s="1"/>
  <c r="N47" i="2"/>
  <c r="N48" i="2" s="1"/>
  <c r="O47" i="2"/>
  <c r="O48" i="2" s="1"/>
  <c r="P47" i="2"/>
  <c r="P48" i="2" s="1"/>
  <c r="Q47" i="2"/>
  <c r="Q48" i="2" s="1"/>
  <c r="R47" i="2"/>
  <c r="R48" i="2" s="1"/>
  <c r="E47" i="2"/>
  <c r="E48" i="2" s="1"/>
  <c r="AK49" i="2" l="1"/>
  <c r="B8" i="5" s="1"/>
  <c r="AN49" i="2"/>
  <c r="AO49" i="2" s="1"/>
  <c r="AN48" i="2"/>
  <c r="AO48" i="2" s="1"/>
  <c r="G8" i="5" l="1"/>
  <c r="J8" i="5" s="1"/>
  <c r="B10" i="5"/>
  <c r="G10" i="5" s="1"/>
  <c r="G9" i="5"/>
  <c r="J9" i="5" s="1"/>
  <c r="H8" i="5" l="1"/>
  <c r="I8" i="5"/>
  <c r="H9" i="5"/>
  <c r="G11" i="5"/>
  <c r="H11" i="5" s="1"/>
  <c r="I9" i="5"/>
  <c r="I10" i="5"/>
  <c r="H10" i="5"/>
  <c r="J10" i="5"/>
  <c r="I11" i="5" l="1"/>
  <c r="J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tc={6742F6CE-2EEE-44AC-AD26-16D6972F97FE}</author>
  </authors>
  <commentList>
    <comment ref="T15" authorId="0" shapeId="0" xr:uid="{6742F6CE-2EEE-44AC-AD26-16D6972F97FE}">
      <text>
        <t>[Threaded comment]
Your version of Excel allows you to read this threaded comment; however, any edits to it will get removed if the file is opened in a newer version of Excel. Learn more: https://go.microsoft.com/fwlink/?linkid=870924
Comment:
    Revisar la base</t>
      </text>
    </comment>
  </commentList>
</comments>
</file>

<file path=xl/sharedStrings.xml><?xml version="1.0" encoding="utf-8"?>
<sst xmlns="http://schemas.openxmlformats.org/spreadsheetml/2006/main" count="1857" uniqueCount="724">
  <si>
    <t>Harmonized Household Survey Databases of LAC</t>
  </si>
  <si>
    <t>Activa</t>
  </si>
  <si>
    <t>País</t>
  </si>
  <si>
    <t>Encuesta</t>
  </si>
  <si>
    <t>Ronda armonizada BID</t>
  </si>
  <si>
    <t>Encuesta Regular</t>
  </si>
  <si>
    <t>Frecuencia</t>
  </si>
  <si>
    <t>Fecha Aprox. Publicación (siguiente periodo disponible)</t>
  </si>
  <si>
    <t>ARG</t>
  </si>
  <si>
    <t>EPHC</t>
  </si>
  <si>
    <t>s2</t>
  </si>
  <si>
    <t>SI</t>
  </si>
  <si>
    <t>ANUAL</t>
  </si>
  <si>
    <t>Junio</t>
  </si>
  <si>
    <t>EPHP</t>
  </si>
  <si>
    <t>BHS</t>
  </si>
  <si>
    <t>LFS</t>
  </si>
  <si>
    <t>a</t>
  </si>
  <si>
    <t>NO</t>
  </si>
  <si>
    <t>VARIABLE</t>
  </si>
  <si>
    <t>BLZ</t>
  </si>
  <si>
    <t>m4, a, m10</t>
  </si>
  <si>
    <t>BOL</t>
  </si>
  <si>
    <t>ECH</t>
  </si>
  <si>
    <t>m11</t>
  </si>
  <si>
    <t>Julio</t>
  </si>
  <si>
    <t>EIH</t>
  </si>
  <si>
    <t>ENE</t>
  </si>
  <si>
    <t>BRA</t>
  </si>
  <si>
    <t>PNAD</t>
  </si>
  <si>
    <t>PNADC</t>
  </si>
  <si>
    <t>Marzo</t>
  </si>
  <si>
    <t>BRB</t>
  </si>
  <si>
    <t>CLFS</t>
  </si>
  <si>
    <t>CHL</t>
  </si>
  <si>
    <t>CASEN</t>
  </si>
  <si>
    <t>BIANUAL AÑO IMPAR</t>
  </si>
  <si>
    <t>Octubre</t>
  </si>
  <si>
    <t>COL</t>
  </si>
  <si>
    <t>ENCV</t>
  </si>
  <si>
    <t>ENH-FT</t>
  </si>
  <si>
    <t>GEIH</t>
  </si>
  <si>
    <t>t3</t>
  </si>
  <si>
    <t>CRI</t>
  </si>
  <si>
    <t>EHPM</t>
  </si>
  <si>
    <t>ENAHO</t>
  </si>
  <si>
    <t>m7</t>
  </si>
  <si>
    <t>Febrero</t>
  </si>
  <si>
    <t>DOM</t>
  </si>
  <si>
    <t>ENFT</t>
  </si>
  <si>
    <t>ENCFT</t>
  </si>
  <si>
    <t>t4</t>
  </si>
  <si>
    <t>Septiembre</t>
  </si>
  <si>
    <t>ECU</t>
  </si>
  <si>
    <t>ENEMDU</t>
  </si>
  <si>
    <t>m12</t>
  </si>
  <si>
    <t>Mayo</t>
  </si>
  <si>
    <t>ECV</t>
  </si>
  <si>
    <t>GTM</t>
  </si>
  <si>
    <t>ENCOVI</t>
  </si>
  <si>
    <t>ENEI</t>
  </si>
  <si>
    <t>m6</t>
  </si>
  <si>
    <t>ENIGFAM</t>
  </si>
  <si>
    <t>HND</t>
  </si>
  <si>
    <t>EPHPM</t>
  </si>
  <si>
    <t>JAM</t>
  </si>
  <si>
    <t>m4, m1</t>
  </si>
  <si>
    <t>SLC</t>
  </si>
  <si>
    <t>MEX</t>
  </si>
  <si>
    <t>ENIGH</t>
  </si>
  <si>
    <t>m8_m12</t>
  </si>
  <si>
    <t>BIANUAL, AÑO PAR</t>
  </si>
  <si>
    <t>Agosto</t>
  </si>
  <si>
    <t>NIC</t>
  </si>
  <si>
    <t>EMNV</t>
  </si>
  <si>
    <t>m7_m9</t>
  </si>
  <si>
    <t>PAN</t>
  </si>
  <si>
    <t>EH</t>
  </si>
  <si>
    <t>m3</t>
  </si>
  <si>
    <t>PRY</t>
  </si>
  <si>
    <t>EHM</t>
  </si>
  <si>
    <t>ANNUAL</t>
  </si>
  <si>
    <t>EPH</t>
  </si>
  <si>
    <t>PER</t>
  </si>
  <si>
    <t>ENNIV</t>
  </si>
  <si>
    <t>SLV</t>
  </si>
  <si>
    <t>URY</t>
  </si>
  <si>
    <t>VEN</t>
  </si>
  <si>
    <t>TTO</t>
  </si>
  <si>
    <t>SUR</t>
  </si>
  <si>
    <t>Total</t>
  </si>
  <si>
    <t>Division</t>
  </si>
  <si>
    <t>Promedio últimos años</t>
  </si>
  <si>
    <t>Búsqueda/ solicitud de datos</t>
  </si>
  <si>
    <t>En proceso</t>
  </si>
  <si>
    <t>Armonizada</t>
  </si>
  <si>
    <t>No disponinle</t>
  </si>
  <si>
    <t>Verificación y Calidad</t>
  </si>
  <si>
    <t>Variables de Calidad</t>
  </si>
  <si>
    <t>Indicadores</t>
  </si>
  <si>
    <t>Validación</t>
  </si>
  <si>
    <t>access_right</t>
  </si>
  <si>
    <t>1986</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</si>
  <si>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</si>
  <si>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</si>
  <si>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</si>
  <si>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</si>
  <si>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</si>
  <si>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</si>
  <si>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</si>
  <si>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</si>
  <si>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</si>
  <si>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</si>
  <si>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</si>
  <si>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</si>
  <si>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</si>
  <si>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</si>
  <si>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</si>
  <si>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</si>
  <si>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</si>
  <si>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</si>
  <si>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</si>
  <si>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</si>
  <si>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</si>
  <si>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</si>
  <si>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</si>
  <si>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</si>
  <si>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</si>
  <si>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</si>
  <si>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</si>
  <si>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</si>
  <si>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</si>
  <si>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</si>
  <si>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</si>
  <si>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</si>
  <si>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</si>
  <si>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</si>
  <si>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m10</t>
  </si>
  <si>
    <t>public</t>
  </si>
  <si>
    <t>s1</t>
  </si>
  <si>
    <t>restricted</t>
  </si>
  <si>
    <t>m4</t>
  </si>
  <si>
    <t>m7_m12</t>
  </si>
  <si>
    <t>m11_m12</t>
  </si>
  <si>
    <t>m9</t>
  </si>
  <si>
    <t>m1_m6</t>
  </si>
  <si>
    <t>m11_m12_m1</t>
  </si>
  <si>
    <t>m2</t>
  </si>
  <si>
    <t>m7_m11</t>
  </si>
  <si>
    <t>m10_m11</t>
  </si>
  <si>
    <t>m2_m3</t>
  </si>
  <si>
    <t>m9_m11</t>
  </si>
  <si>
    <t>m6_m7</t>
  </si>
  <si>
    <t>m5</t>
  </si>
  <si>
    <t>HTI</t>
  </si>
  <si>
    <t>ECVMAS</t>
  </si>
  <si>
    <t>m8_m11</t>
  </si>
  <si>
    <t>m8_m9</t>
  </si>
  <si>
    <t>m7_m10</t>
  </si>
  <si>
    <t>m2_m6</t>
  </si>
  <si>
    <t>m9_m12</t>
  </si>
  <si>
    <t>m8</t>
  </si>
  <si>
    <t>m6_m8</t>
  </si>
  <si>
    <t>m9_m10</t>
  </si>
  <si>
    <t>m8_m10</t>
  </si>
  <si>
    <t>m8-1997_m7-1998</t>
  </si>
  <si>
    <t>m9-2000_m8-2001</t>
  </si>
  <si>
    <t>m10_m12</t>
  </si>
  <si>
    <t>CSSP</t>
  </si>
  <si>
    <t>m10_m9</t>
  </si>
  <si>
    <t>GUY</t>
  </si>
  <si>
    <t>Sociometro-BID was constructed based on harmonized microdata from the following household surveys from Latin America and the Caribbean</t>
  </si>
  <si>
    <t>Institution</t>
  </si>
  <si>
    <t>Survey</t>
  </si>
  <si>
    <t>Years</t>
  </si>
  <si>
    <t>Instituto Nacional de Estadísticas y Censos (INDEC)</t>
  </si>
  <si>
    <t>Encuesta Permanente de Hogares - Continua (EPHC)</t>
  </si>
  <si>
    <t>2003-2019</t>
  </si>
  <si>
    <t>Encuesta Permanente de Hogares - Puntual (EPHP)</t>
  </si>
  <si>
    <t>1992-2002</t>
  </si>
  <si>
    <t>Instituto Nacional de Estadística (INE)</t>
  </si>
  <si>
    <t>Encuesta Continua de Hogares (ECH)</t>
  </si>
  <si>
    <t>1999-2018</t>
  </si>
  <si>
    <t>Encuesta Nacional de Empleo (ENE)</t>
  </si>
  <si>
    <t>1996-1997</t>
  </si>
  <si>
    <t>Encuesta Integrada de Hogares (EIH)</t>
  </si>
  <si>
    <t>1990-1995</t>
  </si>
  <si>
    <t>Instituto Brasileiro de Geografía e Estadística (IBGE)</t>
  </si>
  <si>
    <t>Pesquisa Nacional por Amostra de Domicilio Continua (PNAD)</t>
  </si>
  <si>
    <t>2016-2019</t>
  </si>
  <si>
    <t>Pesquisa Nacional por Amostra de Domicilio (PNAD)</t>
  </si>
  <si>
    <t>1990-2015</t>
  </si>
  <si>
    <t>Ministerio de Desarrollo Social (MIDEPLAN)</t>
  </si>
  <si>
    <t>Encuesta de Caracterización Socioeconómica Nacional (CASEN)</t>
  </si>
  <si>
    <t>1990-2018</t>
  </si>
  <si>
    <t>Departamento Administrativo Nacional de Estadística (DANE)</t>
  </si>
  <si>
    <t>Gran Encuesta Integrada de Hogares (GEIH)</t>
  </si>
  <si>
    <t>2006-2019</t>
  </si>
  <si>
    <t>2001-2005</t>
  </si>
  <si>
    <t>Encuesta Nacional de Hogares - Fuerza de Trabajo (ENH-FT)</t>
  </si>
  <si>
    <t>1990-2000</t>
  </si>
  <si>
    <t>Instituto Nacional de Estadísticas y Censos (INEC)</t>
  </si>
  <si>
    <t>Encuesta Nacional de Hogares (ENAHO)</t>
  </si>
  <si>
    <t>2010-2019</t>
  </si>
  <si>
    <t>Encuesta de Hogares de Propósitos Múltiples (EHPM)</t>
  </si>
  <si>
    <t>1990-2009</t>
  </si>
  <si>
    <t>Banco Central de la República Dominicana (BCRD)</t>
  </si>
  <si>
    <t>Encuesta Nacional de Fuerza de Trabajo Continua (ENCFT)</t>
  </si>
  <si>
    <t>2017-2019</t>
  </si>
  <si>
    <t>Encuesta Nacional de Fuerza de Trabajo (ENFT)</t>
  </si>
  <si>
    <t>1995-2016</t>
  </si>
  <si>
    <t>Instituto Nacional de Estadística y Censos (INEC)</t>
  </si>
  <si>
    <t>Encuesta Nacional de empleo, desempleo y subempleo (ENEMDU)</t>
  </si>
  <si>
    <t>1990-2019</t>
  </si>
  <si>
    <t>Encuesta Nacional de Empleo e Ingresos (ENEI)</t>
  </si>
  <si>
    <t>2002-2004, 2010-2019</t>
  </si>
  <si>
    <t>Encuesta Nacional de Condiciones de Vida (ENCOVI)</t>
  </si>
  <si>
    <t>2000, 2006, 2011, 2014</t>
  </si>
  <si>
    <t>Encuesta Nacional de Ingresos y Gastos Familiares (ENIGF)</t>
  </si>
  <si>
    <t>Instituto Nacional de Estadísticas (INE)</t>
  </si>
  <si>
    <t>Encuesta Permanente de Hogares de Propósitos Múltiples (EPHPM)</t>
  </si>
  <si>
    <t>Statistical Institute of Jamaica (STATIN)</t>
  </si>
  <si>
    <t>Labour Force Survey (LFS)</t>
  </si>
  <si>
    <t>1990-2012</t>
  </si>
  <si>
    <t>Instituto Nacional de Estadística y Geografía (INEGI)</t>
  </si>
  <si>
    <t>Encuesta Nacional de Ingresos y Gastos de los Hogares (ENIGH)</t>
  </si>
  <si>
    <t>1992-2018</t>
  </si>
  <si>
    <t>Instituto Nacional de Información de Desarrollo (INIDE)</t>
  </si>
  <si>
    <t>2010-2012</t>
  </si>
  <si>
    <t>Encuesta de Hogares sobre medición de Niveles de Vida (EMNV)</t>
  </si>
  <si>
    <t>1993, 1998, 2001, 2005, 2009, 2014</t>
  </si>
  <si>
    <t>Instituto Nacional de Estadística y Censo (INEC)</t>
  </si>
  <si>
    <t>2011-2019</t>
  </si>
  <si>
    <t>Encuesta de Hogares (EH)</t>
  </si>
  <si>
    <t>1991-2009</t>
  </si>
  <si>
    <t>Dirección General de Estadística, Encuestas y Censos (DGEEC)</t>
  </si>
  <si>
    <t>Encuesta Permanente de Hogares (EPH)</t>
  </si>
  <si>
    <t>1999, 2002-2017</t>
  </si>
  <si>
    <t>1997-98, 2000-01</t>
  </si>
  <si>
    <t>Encuesta Permanente de Hogares Continua (EPHC)</t>
  </si>
  <si>
    <t>Encuesta de Hogares - Mano de Obra (EHM)</t>
  </si>
  <si>
    <t>1990-1996</t>
  </si>
  <si>
    <t>Instituto Nacional de Estadística e Informática (INEI)</t>
  </si>
  <si>
    <t>1997-2019</t>
  </si>
  <si>
    <t>Dirección General de Estadística y Censos (DIGESTYC)</t>
  </si>
  <si>
    <t>1995-2019</t>
  </si>
  <si>
    <t>1992, 1995-2019</t>
  </si>
  <si>
    <t>Encuesta de Hogares por Muestreo (EHM)</t>
  </si>
  <si>
    <t>1991-2013</t>
  </si>
  <si>
    <t>UCAB-USB-UCENTRAL</t>
  </si>
  <si>
    <t>2014-2019</t>
  </si>
  <si>
    <t>Original Household Survey Databases of LAC (November 2019)</t>
  </si>
  <si>
    <t>Periodo cubierto</t>
  </si>
  <si>
    <t># de anos cubiertos</t>
  </si>
  <si>
    <t># total de bases de datos</t>
  </si>
  <si>
    <t>2003 - 2018</t>
  </si>
  <si>
    <t>1980 - 2003</t>
  </si>
  <si>
    <t>ENGH</t>
  </si>
  <si>
    <t>1993 - 2013</t>
  </si>
  <si>
    <t>MICS</t>
  </si>
  <si>
    <t>2011 - 2012</t>
  </si>
  <si>
    <t>2001 - 2014</t>
  </si>
  <si>
    <t>1993 - 2007</t>
  </si>
  <si>
    <t>1995 - 2002</t>
  </si>
  <si>
    <t>1999 - 2018</t>
  </si>
  <si>
    <t>1989 - 1995</t>
  </si>
  <si>
    <t>1996 - 1997</t>
  </si>
  <si>
    <t>DHS</t>
  </si>
  <si>
    <t>1989 - 2008</t>
  </si>
  <si>
    <t>2016-2018</t>
  </si>
  <si>
    <t>1977 - 2015</t>
  </si>
  <si>
    <t>POF</t>
  </si>
  <si>
    <t>1987 - 2009</t>
  </si>
  <si>
    <t>1986 - 1996</t>
  </si>
  <si>
    <t>2000 - 2016</t>
  </si>
  <si>
    <t>1987 - 2017</t>
  </si>
  <si>
    <t>1980 - 2009</t>
  </si>
  <si>
    <t>NENE</t>
  </si>
  <si>
    <t>2010 - 2015</t>
  </si>
  <si>
    <t>EPS</t>
  </si>
  <si>
    <t>2002 - 2012</t>
  </si>
  <si>
    <t>2000 - 2006</t>
  </si>
  <si>
    <t>1993 - 2014</t>
  </si>
  <si>
    <t>1980 - 2000</t>
  </si>
  <si>
    <t>2006 - 2018</t>
  </si>
  <si>
    <t>DNP</t>
  </si>
  <si>
    <t>1991 - 2003</t>
  </si>
  <si>
    <t>1986 - 2010</t>
  </si>
  <si>
    <t>1989 - 2009</t>
  </si>
  <si>
    <t>2010 - 2018</t>
  </si>
  <si>
    <t>1981 - 1986</t>
  </si>
  <si>
    <t>2017-2018</t>
  </si>
  <si>
    <t>1995 - 2016</t>
  </si>
  <si>
    <t>ENHOGAR</t>
  </si>
  <si>
    <t>1986 - 2013</t>
  </si>
  <si>
    <t>1988 - 2018</t>
  </si>
  <si>
    <t>1994 - 2014</t>
  </si>
  <si>
    <t>2000 - 2014</t>
  </si>
  <si>
    <t>2002 - 2018</t>
  </si>
  <si>
    <t>1998 - 2010</t>
  </si>
  <si>
    <t>ENSMI</t>
  </si>
  <si>
    <t>2002 - 2009</t>
  </si>
  <si>
    <t>1987 - 1999</t>
  </si>
  <si>
    <t>HBS</t>
  </si>
  <si>
    <t>2004-2005</t>
  </si>
  <si>
    <t>2000 - 2007</t>
  </si>
  <si>
    <t>2004 - 2009</t>
  </si>
  <si>
    <t>1986 - 2018</t>
  </si>
  <si>
    <t>2005 - 2012</t>
  </si>
  <si>
    <t>ECVH</t>
  </si>
  <si>
    <t>1994 - 2013</t>
  </si>
  <si>
    <t>1988 - 2014</t>
  </si>
  <si>
    <t>1989 - 2015</t>
  </si>
  <si>
    <t>2000 - 2011</t>
  </si>
  <si>
    <t>1984 - 2018</t>
  </si>
  <si>
    <t>1991 - 2004</t>
  </si>
  <si>
    <t>ENEU</t>
  </si>
  <si>
    <t>1987 - 2004</t>
  </si>
  <si>
    <t>ENOE</t>
  </si>
  <si>
    <t>2005 - 2015</t>
  </si>
  <si>
    <t>MCS</t>
  </si>
  <si>
    <t>2008 - 2015</t>
  </si>
  <si>
    <t>ENAMIN</t>
  </si>
  <si>
    <t>1992 - 2012</t>
  </si>
  <si>
    <t>ENSANUT</t>
  </si>
  <si>
    <t>2000 - 2012</t>
  </si>
  <si>
    <t>2010 - 2012</t>
  </si>
  <si>
    <t>ENDESA</t>
  </si>
  <si>
    <t>2001 - 2011</t>
  </si>
  <si>
    <t>1998 - 2001</t>
  </si>
  <si>
    <t>1979 - 2010</t>
  </si>
  <si>
    <t>2011 - 2018</t>
  </si>
  <si>
    <t>EML</t>
  </si>
  <si>
    <t>2010 - 2014</t>
  </si>
  <si>
    <t>ENV</t>
  </si>
  <si>
    <t>1997 - 2008</t>
  </si>
  <si>
    <t>2007 - 2009</t>
  </si>
  <si>
    <t>1983 - 1996</t>
  </si>
  <si>
    <t>1997 - 2001</t>
  </si>
  <si>
    <t>1999 - 2017</t>
  </si>
  <si>
    <t>1995 - 2018</t>
  </si>
  <si>
    <t>1985- 2000</t>
  </si>
  <si>
    <t>NINOSM</t>
  </si>
  <si>
    <t>1986 - 2014</t>
  </si>
  <si>
    <t>1989 - 2018</t>
  </si>
  <si>
    <t>FESAL</t>
  </si>
  <si>
    <t>2002 - 2008</t>
  </si>
  <si>
    <t>1999 - 2011</t>
  </si>
  <si>
    <t>1983 - 2013</t>
  </si>
  <si>
    <t>FCSS</t>
  </si>
  <si>
    <t>2000 - 2004</t>
  </si>
  <si>
    <t>1992 - 2014</t>
  </si>
  <si>
    <t>1981 - 2018</t>
  </si>
  <si>
    <t>1980 - 2015</t>
  </si>
  <si>
    <t>2014 - 2018</t>
  </si>
  <si>
    <t>Si D3 = sí</t>
  </si>
  <si>
    <t>Si K3= sí</t>
  </si>
  <si>
    <t>Si H3 = sí</t>
  </si>
  <si>
    <t>Si I3 = sí</t>
  </si>
  <si>
    <t>Pais</t>
  </si>
  <si>
    <t>Ronda 2019 armonizada BID</t>
  </si>
  <si>
    <t>Estado</t>
  </si>
  <si>
    <t>Div</t>
  </si>
  <si>
    <r>
      <t xml:space="preserve">Cambio metodo de recoleccion 2020 </t>
    </r>
    <r>
      <rPr>
        <sz val="9"/>
        <color theme="1"/>
        <rFont val="Calibri"/>
        <family val="2"/>
        <scheme val="minor"/>
      </rPr>
      <t>(presencial a telefónico etc)</t>
    </r>
  </si>
  <si>
    <t xml:space="preserve">Fecha de cambio </t>
  </si>
  <si>
    <t xml:space="preserve">Fecha de retorno a metodo normal </t>
  </si>
  <si>
    <t>Hubo cambios en el tamano de la muestra?</t>
  </si>
  <si>
    <t>Hubo cambios en el formulario?</t>
  </si>
  <si>
    <t>¿la encuesta de 2020 tiene preguntas y/o módulos nuevos explícitamente relacionadas con Covid-19?</t>
  </si>
  <si>
    <t>¿Con qué temas están relacionadas estas nuevas preguntas?</t>
  </si>
  <si>
    <t>Afectan estos cambios la contrucción de variables armonizadas en la ronda armonizada en 2019:</t>
  </si>
  <si>
    <t>Ingresos</t>
  </si>
  <si>
    <t xml:space="preserve">Area </t>
  </si>
  <si>
    <t>Etnia</t>
  </si>
  <si>
    <t>Estatus migratorio</t>
  </si>
  <si>
    <t>Nivel educativo</t>
  </si>
  <si>
    <t xml:space="preserve">Asistencia educativa </t>
  </si>
  <si>
    <t xml:space="preserve">Estatus Laboral </t>
  </si>
  <si>
    <t>Variables de la vivienda</t>
  </si>
  <si>
    <t>Gasto</t>
  </si>
  <si>
    <t xml:space="preserve">Acción </t>
  </si>
  <si>
    <t>Sí</t>
  </si>
  <si>
    <t xml:space="preserve">Cual </t>
  </si>
  <si>
    <t>3t</t>
  </si>
  <si>
    <t>armonizada</t>
  </si>
  <si>
    <t>GDI</t>
  </si>
  <si>
    <t xml:space="preserve">Si, telefónico </t>
  </si>
  <si>
    <t>Marzo 2020</t>
  </si>
  <si>
    <t>Agosto 2020</t>
  </si>
  <si>
    <t>No</t>
  </si>
  <si>
    <t xml:space="preserve">
El diseño muestral no cambia. Existe control de sesgos por pérdida de muestra y contingencia generada por COVID-19 (https://www.dane.gov.co/files/investigaciones/boletines/ech/ech/pres_ajustesmetodologicos_covid19_mar_20.pdf).</t>
  </si>
  <si>
    <t xml:space="preserve">Sí, de abril a julio se excluyeron los siguientes módulos para la zona urbana: vivienda, otros ingresos y otras actividades </t>
  </si>
  <si>
    <t>Si</t>
  </si>
  <si>
    <t>X</t>
  </si>
  <si>
    <t>Se armonizó la ronda t4 para 2020. Para ese periodo se había vuelto a la normalidad en cuanto a la recolección de datos</t>
  </si>
  <si>
    <t>EDU</t>
  </si>
  <si>
    <t>No se ha retomado. La encuesta continua siendo telefónica</t>
  </si>
  <si>
    <t>Se redujo a las
viviendas que tenían un número de teléfono conocido o cuyo número se pudo obtener
mediante estrategias que no implicaban contacto persona</t>
  </si>
  <si>
    <t>Cálculo de CVs y se para indicadores para las desagregaciones debido al cambio de la muestra</t>
  </si>
  <si>
    <t>Durante el año cambia método de recolección y tamaño del formulario: Enero-marzo formulario completo (392 preguntas). 16 marzo a 30 sep. formulario reducido (182 preguntas), encuesta telefónica. Octubre-diciembre 2020 se utilizó una metodología mixta presencial y telefónica con formulario habitual + 9 preguntas COVID (401 preguntas).</t>
  </si>
  <si>
    <t xml:space="preserve">Sí </t>
  </si>
  <si>
    <t xml:space="preserve">Salud-proteccion social </t>
  </si>
  <si>
    <t>LMK</t>
  </si>
  <si>
    <t>Si, reducción de la muestra</t>
  </si>
  <si>
    <t>Se seleeccionó un pool de las muestras efectivas de los meses previos a la emergencia. La metodología cambió de cross-section a un panel rotativo (un hogar permanecía 3 meses y luego salía de la muestra).</t>
  </si>
  <si>
    <t>Si, reducción del formulario</t>
  </si>
  <si>
    <t>Mercado laboral</t>
  </si>
  <si>
    <t>x</t>
  </si>
  <si>
    <t>No se realizón la pregunta</t>
  </si>
  <si>
    <t>Armonizar la ronda de 2020 con la advertencia de que cambió la metodología de realizar la encueta y además ell INE hace la advertencia de que las muestras pueden ser no comparables: "las estimaciones que ofrece la ECH no presencial no son estrictamente comparables con la ECH habitual (presencial).".</t>
  </si>
  <si>
    <t>No fue ejecutada</t>
  </si>
  <si>
    <t>SPH</t>
  </si>
  <si>
    <t>Si, mixta</t>
  </si>
  <si>
    <t>Se realizó mixta con el objetivo de no perder la muestra de 2019.</t>
  </si>
  <si>
    <t xml:space="preserve">Asistencia escolar, mercado laboral, acceso a programas del gobierno y ayudas, créditos y gasto de ahorros. Todo relacionado con la pandemia por Covid-19. </t>
  </si>
  <si>
    <t xml:space="preserve">No se evidencian mayores cambios en la recolección de la muestra. Solo tener en cuenta la metodología mixta del operativo de campo de la encuesta. </t>
  </si>
  <si>
    <t>aun no disponible el anio</t>
  </si>
  <si>
    <t xml:space="preserve">Aumentó la tasa de no repuesta debido al cambio metodologico. Se encuentran inconsistencias en los indicadores desagregados. Pueden eliminarse algunos dominios de difusión oficial. </t>
  </si>
  <si>
    <t xml:space="preserve">Marzo 2020 </t>
  </si>
  <si>
    <t>No se retornó completamente al método normal, se utilizó una metodología mixta: presencial y telefónica</t>
  </si>
  <si>
    <t>Se redujo las viviendas encuestadas, pasó de 17.066 viviendas en 2019 a 9.058 viviendas en 2020</t>
  </si>
  <si>
    <t>empleo, protección social, educación (indirecta/), recursos tecnológicos (indirecta/)</t>
  </si>
  <si>
    <t xml:space="preserve">Si </t>
  </si>
  <si>
    <t>migantiguo5_ci</t>
  </si>
  <si>
    <t>Se puede usar la misma ronda, con las advertencias necesarias del cambio de metodología de solo presencial (2019) a mixta (2020)</t>
  </si>
  <si>
    <t>Si, no se realizó recolección</t>
  </si>
  <si>
    <t>Abril 2020</t>
  </si>
  <si>
    <t>Julio 2020</t>
  </si>
  <si>
    <t>Pasó de una muestra de 74.448 en 2019 a 37.030 en 2020</t>
  </si>
  <si>
    <t xml:space="preserve">Armonizar. Al parecer tuvieron dificultades en la recolección. A la espera de la publicación de la metodología utilizada y documentación por parte del INE para complementar la información.. </t>
  </si>
  <si>
    <t>Aun no responden</t>
  </si>
  <si>
    <t>SCL</t>
  </si>
  <si>
    <t xml:space="preserve"> Hay dos módulos faltantes (Equipamiento y Gastos No Alimentarios)</t>
  </si>
  <si>
    <t>Se pregunta diferente</t>
  </si>
  <si>
    <t>La variable de asistencia es igual a 1 si se inscribió/matriculó y hay un grado identificado</t>
  </si>
  <si>
    <t>El número de items reportados en gastos pasó de 75 a 57 en 2020</t>
  </si>
  <si>
    <t>Solo se realizó un levantamiento de datos. El primer trimestre</t>
  </si>
  <si>
    <t>MIG</t>
  </si>
  <si>
    <t>Presencial</t>
  </si>
  <si>
    <t xml:space="preserve">Trimestre 4 </t>
  </si>
  <si>
    <t>Se realizó presencial para no alterar la comparabilidad de los resultados obtenidos con los trimestres de años anteriores.</t>
  </si>
  <si>
    <t>Salud, empleo</t>
  </si>
  <si>
    <t>junio 2020</t>
  </si>
  <si>
    <t>un sólo levantamiento</t>
  </si>
  <si>
    <t>La muestra se reduce en un 83% (de 21 mil hogares a 3 mil)</t>
  </si>
  <si>
    <t>sí</t>
  </si>
  <si>
    <t xml:space="preserve">Mercado laboral </t>
  </si>
  <si>
    <t>si</t>
  </si>
  <si>
    <t xml:space="preserve">No se recoge modulo </t>
  </si>
  <si>
    <t>personas</t>
  </si>
  <si>
    <t>todos los demás</t>
  </si>
  <si>
    <t>6 encuestas nuevas</t>
  </si>
  <si>
    <t>pronóstico</t>
  </si>
  <si>
    <t>lina</t>
  </si>
  <si>
    <t>correcciones a armonización</t>
  </si>
  <si>
    <t>Documentación - objetivo cualquier que llegue</t>
  </si>
  <si>
    <t>angela</t>
  </si>
  <si>
    <t>correr indicadores con variables armonizadas</t>
  </si>
  <si>
    <t>diccionario de indicadores</t>
  </si>
  <si>
    <t>Documentación indicadores - objetivo cualquier que llegue</t>
  </si>
  <si>
    <t>EN SCLData</t>
  </si>
  <si>
    <t>Datos raw actualizados</t>
  </si>
  <si>
    <t>Región</t>
  </si>
  <si>
    <t xml:space="preserve">País </t>
  </si>
  <si>
    <t xml:space="preserve">Periodicidad </t>
  </si>
  <si>
    <t>Publicación data</t>
  </si>
  <si>
    <t>Link de descarga</t>
  </si>
  <si>
    <t>Link de descarga 2</t>
  </si>
  <si>
    <t>Link de descarga 3</t>
  </si>
  <si>
    <t>Contacto</t>
  </si>
  <si>
    <t>Responsible armonización</t>
  </si>
  <si>
    <t>Acceso</t>
  </si>
  <si>
    <t>Comentarios</t>
  </si>
  <si>
    <t>CSC</t>
  </si>
  <si>
    <t>Trimestral</t>
  </si>
  <si>
    <t>t1, t2, t3, t4,</t>
  </si>
  <si>
    <t>t1, t2, T3, t4</t>
  </si>
  <si>
    <t>https://www.indec.gob.ar/indec/web/Institucional-Indec-BasesDeDatos</t>
  </si>
  <si>
    <t>Pública</t>
  </si>
  <si>
    <t>Se armoniza el segundo semestre</t>
  </si>
  <si>
    <t>CCB</t>
  </si>
  <si>
    <t>Annual</t>
  </si>
  <si>
    <t>No existen datos nuevos?</t>
  </si>
  <si>
    <t>http://www.caribbeaneconomics.org/</t>
  </si>
  <si>
    <t>https://stats.gov.bs/</t>
  </si>
  <si>
    <t>https://www.bahamas.gov.bs/wps/portal/public/!ut/p/b1/vZPbkqo4FIafxQewSTCcLkGQgxDOCNxYAoIcFBpoQJ9-O1NdNTU1s9ubXWZdJfWv-vL_WSFiIiTi22kqi9NYtrdT89c-po-2AGxX5zY8K0oI8DTiGYFyNjKiiQMRBhEliK1R7CR3moeo4d1FDvMo-qokVQFDMLVKrvWQc5Pxjj08xdWu3PUYZ1gTPZU0aOGsl67gqMAKbnueFuhc223Hht7VF5ve2cP-4MgM02sTQ5qb-Sv0peSh7IQLvC1NUIOznZVqeDOG5BQ5OlyuBUgbXeTqGZqenl0g1roFnEcL50Vhc_0nc_tcX6iBpDtTdmSFOgJdm2eE5tXqaTh6Gga_WTz4KQ-wg9_9Pwhe5Pmin3z9HvHfkg2QDZ5HrCFTgAaqb-m8xSikicC34CeLP5skXwkgET0FzG8FASA8IgTo6Fb3Tn3UD6d62LMBIDYq43kFuMf10cd-Y-JRwFh_TgaAJhYxdpMIeIyjGmNuZYHjC7w4Lkq2fgWE7wZu3guUAXo3kH43kHozUAbvBpLvBv75b6ERcZlcP-b0-gE-IIUoBGgaAJajSUASgRbdObHVeImPcyHqRvIERyNMpLmIx4cip2f-tqnXWBdH-lwF0eN60BBlpuFdSN266XqKzm3ScVSuF-XKdUOsWYZQxEpWPo-TQs0nWAuIrefjhmSmdbZsRz2Tu7ABUAD4s_aOll1wx6L3KSrMelIQC0qPhxWBlfZ6fhEX-z8j75KDaC-uuNNA4gPDf3jPuLDLHaArqnfg-QB7meV50d2obOhh7zuurdqmtv4KyLwZaKJ3A-G7ge-OFP35SP_1xxCLEMnCDeBIhqFYlgiqiF7EQZ1FyTl2_iinckRmFSqGLb_xDo2kSGfNXSuTEZWNXV-MjGmZm4OQKaEyPpyHIf26JzK2DixXMxp0k-F0uLfmws_9vp2dyjqk2uEsAnxLhfj-WM4WUy91Elxbk1Ydd7C7jrSUGCvk3qOtEMxVngFlPIoRF0Duonj7oY1S7sHYVY_9ImTZMhhN3zhy0tQeuGbbhMsW5kIn9pt92Dc22c37svKoydeTFohMMSgbeZ1m4jTcWFY7O9KK6K7Tfq_TjpTj_xY6rf-paPULO5RzzQ!!/dl4/d5/L2dJQSEvUUt3QS80SmtFL1o2X1FCMFFTTDkzQThERTQwQTY0QTdCNVIzMEYx</t>
  </si>
  <si>
    <t>DIETHERBE@iadb.org</t>
  </si>
  <si>
    <t>Restringida</t>
  </si>
  <si>
    <t>CID</t>
  </si>
  <si>
    <t>http://sib.org.bz/data-portals/microdata/</t>
  </si>
  <si>
    <t>CAN</t>
  </si>
  <si>
    <t>Mensual (m11)</t>
  </si>
  <si>
    <t>https://www.ine.gob.bo/index.php/censos-y-banco-de-datos/censos/bases-de-datos-encuestas-sociales/</t>
  </si>
  <si>
    <t>ANDA: Registrar usuario y contrasena. Contacto: ceninf@ine.gob.bo</t>
  </si>
  <si>
    <t>t1, t2, t3, t4, visita 5</t>
  </si>
  <si>
    <t>t1-t4, visita 5</t>
  </si>
  <si>
    <t>https://www.ibge.gov.br/estatisticas-novoportal/sociais/populacao/9173-pesquisa-nacional-por-amostra-de-domicilios-continua-trimestral.html?=&amp;t=downloads</t>
  </si>
  <si>
    <t>https://www.ibge.gov.br/estatisticas/downloads-estatisticas.html?caminho=Trabalho_e_Rendimento/Pesquisa_Nacional_por_Amostra_de_Domicilios_continua/Anual/Microdados/Visita</t>
  </si>
  <si>
    <t>se armoniza la base annual, visita 1</t>
  </si>
  <si>
    <t>Quarter?</t>
  </si>
  <si>
    <t>https://stats.gov.bb/statistics/data/</t>
  </si>
  <si>
    <t>Bianual (anho impar)</t>
  </si>
  <si>
    <t>http://observatorio.ministeriodesarrollosocial.gob.cl/encuesta-casen-en-pandemia-2020</t>
  </si>
  <si>
    <t>http://observatorio.ministeriodesarrollosocial.gob.cl/encuesta-casen-2022</t>
  </si>
  <si>
    <t xml:space="preserve">Mensual, annual </t>
  </si>
  <si>
    <t>Abril</t>
  </si>
  <si>
    <t>mensual</t>
  </si>
  <si>
    <t>ok m7, m8 y m9
Falta annual de ingresos</t>
  </si>
  <si>
    <t>https://sitios.dane.gov.co/anda-index/</t>
  </si>
  <si>
    <t>http://microdatos.dane.gov.co/index.php/catalog/708/get_microdata</t>
  </si>
  <si>
    <t>http://microdatos.dane.gov.co/index.php/catalog/660/get_microdata</t>
  </si>
  <si>
    <t>Mensual (m7)</t>
  </si>
  <si>
    <t>OK</t>
  </si>
  <si>
    <t>ok</t>
  </si>
  <si>
    <t>http://sistemas.inec.cr/pad5/index.php/catalog</t>
  </si>
  <si>
    <t>T4</t>
  </si>
  <si>
    <t>t1-t3</t>
  </si>
  <si>
    <t>t4 ok</t>
  </si>
  <si>
    <t>https://www.bancentral.gov.do/a/d/2574-inicio</t>
  </si>
  <si>
    <t>https://drive.google.com/drive/folders/1-FP6bUWS6n-8VbLtogGa74daI2c9BXOl</t>
  </si>
  <si>
    <t>Crear un usuario en SAP de solicitud de información pública. O Enviar un correo a rai@bancentral.gov.do</t>
  </si>
  <si>
    <t>m6 (telefonica), m9, m12</t>
  </si>
  <si>
    <t>https://www.ecuadorencifras.gob.ec/empleo-dic-2020/</t>
  </si>
  <si>
    <t>https://aplicaciones3.ecuadorencifras.gob.ec/BIINEC-war/index.xhtml</t>
  </si>
  <si>
    <t>Hay una nueva versión de la encuesta que es annual. La cambiamos?</t>
  </si>
  <si>
    <t>Annual?</t>
  </si>
  <si>
    <t>http://www.ine.gob.gt/ine/estadisticas/bases-de-datos/</t>
  </si>
  <si>
    <t>Trimestral (t4)</t>
  </si>
  <si>
    <t>t1</t>
  </si>
  <si>
    <t>t1, t2, t3</t>
  </si>
  <si>
    <t>https://statisticsguyana.gov.gy/data/databases/</t>
  </si>
  <si>
    <t>Annual? (m6)</t>
  </si>
  <si>
    <t>https://www.ine.gob.hn/V3/pobrezamonetaria</t>
  </si>
  <si>
    <t>https://statinja.gov.jm/projects.aspx</t>
  </si>
  <si>
    <t>Bianual (anho par)</t>
  </si>
  <si>
    <t>https://www.inegi.org.mx/datos/#Microdatos</t>
  </si>
  <si>
    <t>EHC</t>
  </si>
  <si>
    <t>https://www.inide.gob.ni/</t>
  </si>
  <si>
    <t>https://inec.gob.pa/Default.aspx</t>
  </si>
  <si>
    <t>SAMORENO@contraloria.gob.pa</t>
  </si>
  <si>
    <t>Samuel Moreno, Director INE</t>
  </si>
  <si>
    <t>Carolina Freire nos está ayudando a solicitar la información. Estamos solicitando la de Mercado laboral (EML) telefónica para contar con algo de información para 2021</t>
  </si>
  <si>
    <t>http://iinei.inei.gob.pe/microdatos/</t>
  </si>
  <si>
    <t>t1, t2, t3, t4</t>
  </si>
  <si>
    <t>https://www.ine.gov.py/</t>
  </si>
  <si>
    <t>https://www.ine.gov.py/datos/encuestas/eph/</t>
  </si>
  <si>
    <t>t1 y s2, a</t>
  </si>
  <si>
    <t>annual</t>
  </si>
  <si>
    <t>http://aplicaciones.digestyc.gob.sv/Repositorio_archivos/</t>
  </si>
  <si>
    <t>Juan José Barrios</t>
  </si>
  <si>
    <t>Juan José Barrios CID/CES</t>
  </si>
  <si>
    <t>https://www.ine.gub.uy/web/guest/encuesta-continua-de-hogares1</t>
  </si>
  <si>
    <t>Días de trabajo por encuesta año/país</t>
  </si>
  <si>
    <t>Con experiencia</t>
  </si>
  <si>
    <t>Sin experiencia</t>
  </si>
  <si>
    <t>Notas</t>
  </si>
  <si>
    <t>Acuerdo Data Practitioners</t>
  </si>
  <si>
    <t>min</t>
  </si>
  <si>
    <t xml:space="preserve">max </t>
  </si>
  <si>
    <t>max</t>
  </si>
  <si>
    <t>Consideraciones entre mix-max: Si el país es nuevo o actualización, descargar catálogos, cambiar formatos, limpiar encoding, entender módulos, salarios mínimos, líneas de pobreza, errores del pasado, recategorización (revisar cambios entre años), servidor muy lento. Revisión de cambios metodológicos. * asumiendo bases ya disponibles.</t>
  </si>
  <si>
    <t>Aproximación (Dias)</t>
  </si>
  <si>
    <t>Costo aproximado de días de consultor proyecto armonización de microdatos encuestas de hogares.</t>
  </si>
  <si>
    <t>Encuestas</t>
  </si>
  <si>
    <t>Categoría</t>
  </si>
  <si>
    <t>Tipo</t>
  </si>
  <si>
    <t>Días aprox por encuesta</t>
  </si>
  <si>
    <t>Días total</t>
  </si>
  <si>
    <t>Horas (8*día)</t>
  </si>
  <si>
    <t>FTE (1278 horas)</t>
  </si>
  <si>
    <t>Costo aprox (300 USD por día)</t>
  </si>
  <si>
    <t>Encuestas armonizadas por año (máximo últimos 5 años)</t>
  </si>
  <si>
    <t>Número de días consultor efectivo.</t>
  </si>
  <si>
    <t>Por división (5 divisiones considerando front)</t>
  </si>
  <si>
    <t>promedio</t>
  </si>
  <si>
    <t>Costo aproximado de días de consultor proyecto revisión y armonización 1995-2005</t>
  </si>
  <si>
    <t>Encuestas 1995-2005</t>
  </si>
  <si>
    <t>Divi</t>
  </si>
  <si>
    <t>Tech</t>
  </si>
  <si>
    <t>min total</t>
  </si>
  <si>
    <t>horas</t>
  </si>
  <si>
    <t>días</t>
  </si>
  <si>
    <t>SCL/SCL</t>
  </si>
  <si>
    <t xml:space="preserve">Identificación </t>
  </si>
  <si>
    <t>Demografía</t>
  </si>
  <si>
    <t>Diversidad</t>
  </si>
  <si>
    <t>Laboral</t>
  </si>
  <si>
    <t>Ingreso</t>
  </si>
  <si>
    <t>Educación</t>
  </si>
  <si>
    <t>Vivienda</t>
  </si>
  <si>
    <t>Migración</t>
  </si>
  <si>
    <t>Salud</t>
  </si>
  <si>
    <t>Semana 1</t>
  </si>
  <si>
    <t>Semana 2</t>
  </si>
  <si>
    <t>Semana 3</t>
  </si>
  <si>
    <t>Semana 4</t>
  </si>
  <si>
    <t>Países</t>
  </si>
  <si>
    <t xml:space="preserve">CHL, JAM, MEX, PAN, SLV, TTO </t>
  </si>
  <si>
    <t xml:space="preserve">BOL, PER, BLZ 1995-2002 </t>
  </si>
  <si>
    <t>ARG, BRA BRB, NIC, PRY, VEN</t>
  </si>
  <si>
    <t>ECU, GTM, HND</t>
  </si>
  <si>
    <t>Consultores</t>
  </si>
  <si>
    <t>División</t>
  </si>
  <si>
    <t>BHS, CRI, DOM</t>
  </si>
  <si>
    <t>Segundo sprint de revisión de armonización 1995-2005</t>
  </si>
  <si>
    <t>Natália Tosi</t>
  </si>
  <si>
    <t>COL, URY, BLZ 2003-2005</t>
  </si>
  <si>
    <t xml:space="preserve">Encuestas de hogares </t>
  </si>
  <si>
    <t>Agustina Thailinger</t>
  </si>
  <si>
    <t xml:space="preserve">Consultores </t>
  </si>
  <si>
    <t>Cecilia Giambruno</t>
  </si>
  <si>
    <t>Encuestas por consultor</t>
  </si>
  <si>
    <t>Eric Torres</t>
  </si>
  <si>
    <t xml:space="preserve">Total de semana a dedicar </t>
  </si>
  <si>
    <t>Juan Camilo Perdomo</t>
  </si>
  <si>
    <t xml:space="preserve">Actividades de la revisión </t>
  </si>
  <si>
    <t>María Reyes Retana</t>
  </si>
  <si>
    <t>Front</t>
  </si>
  <si>
    <t>Encuestas a armonizar por divisón</t>
  </si>
  <si>
    <t>Actividad</t>
  </si>
  <si>
    <t>Descripción</t>
  </si>
  <si>
    <t>Lina María Arias</t>
  </si>
  <si>
    <t xml:space="preserve">División </t>
  </si>
  <si>
    <t>Revisión en la armonización</t>
  </si>
  <si>
    <t xml:space="preserve">Indicadores con anomalías </t>
  </si>
  <si>
    <t xml:space="preserve">ARG, CHL, JAM, MEX, NIC, PAN, PRY, SLV, TTO </t>
  </si>
  <si>
    <t>Variables importantes (ej: ingreso, desagregaciones de indicadores)</t>
  </si>
  <si>
    <t>BRA BRB, URY</t>
  </si>
  <si>
    <t xml:space="preserve">Armonización de variables </t>
  </si>
  <si>
    <t>Generación de variables de calidad (Estrato y UPM)</t>
  </si>
  <si>
    <t xml:space="preserve">Código de Estado/Dpto </t>
  </si>
  <si>
    <t>COL, VEN, BLZ 2003-2005</t>
  </si>
  <si>
    <t>2010-2020</t>
  </si>
  <si>
    <t>2006-2021</t>
  </si>
  <si>
    <t>2011-2014</t>
  </si>
  <si>
    <t>2006-2009; 2011-2014</t>
  </si>
  <si>
    <t>2016-2020</t>
  </si>
  <si>
    <t>2006-2015; 2016-2020</t>
  </si>
  <si>
    <t>2010-2016</t>
  </si>
  <si>
    <t>2006-2009; 2011-2020</t>
  </si>
  <si>
    <t>2011, 2013, 2015, 2017, 2020</t>
  </si>
  <si>
    <t>1995-2015; 2016-2020</t>
  </si>
  <si>
    <t>PNAD; PNADC</t>
  </si>
  <si>
    <t>2017-2020</t>
  </si>
  <si>
    <t>2006-2020</t>
  </si>
  <si>
    <t>2006-2016</t>
  </si>
  <si>
    <t>2010-2021</t>
  </si>
  <si>
    <t>2006, 2009, 2011, 2013, 2015, 2017, 2020</t>
  </si>
  <si>
    <t>2006-2016; 2017-2020</t>
  </si>
  <si>
    <t>2020-2021/2019-2014</t>
  </si>
  <si>
    <t>2006-2009; 2010-2021</t>
  </si>
  <si>
    <t>EHPM; ENAHO</t>
  </si>
  <si>
    <t>2015-2019</t>
  </si>
  <si>
    <t>ENFT; ENCFT</t>
  </si>
  <si>
    <t>2006; 2010-2019</t>
  </si>
  <si>
    <t>ENCOVI; ENEI</t>
  </si>
  <si>
    <t>2006-2010; 2011-2018</t>
  </si>
  <si>
    <t>2006-2010, 2012-2014, 2016</t>
  </si>
  <si>
    <t>2006-2017; 2018-2020</t>
  </si>
  <si>
    <t>2006, 2008, 2010-2019</t>
  </si>
  <si>
    <t>2020-2017</t>
  </si>
  <si>
    <t>2009; 2010-2012; 2014</t>
  </si>
  <si>
    <t>EMNV; ECH; EMNV</t>
  </si>
  <si>
    <t>EH; EHPM</t>
  </si>
  <si>
    <t>2021-2017</t>
  </si>
  <si>
    <t>EPH; EPHC</t>
  </si>
  <si>
    <t>2006-2015</t>
  </si>
  <si>
    <t>2006-2015; 2016-2021</t>
  </si>
  <si>
    <t>EHM; ENCOVI</t>
  </si>
  <si>
    <t>Responsible</t>
  </si>
  <si>
    <t>Country</t>
  </si>
  <si>
    <t>Años que faltan por indicadores</t>
  </si>
  <si>
    <t>David</t>
  </si>
  <si>
    <t>Pobreza</t>
  </si>
  <si>
    <t>LA</t>
  </si>
  <si>
    <t>No tiene datos 2022</t>
  </si>
  <si>
    <t>Maria</t>
  </si>
  <si>
    <t>Lina</t>
  </si>
  <si>
    <t>Row Labels</t>
  </si>
  <si>
    <t>Sum of 2006</t>
  </si>
  <si>
    <t>Sum of 2007</t>
  </si>
  <si>
    <t>Sum of 2008</t>
  </si>
  <si>
    <t>Sum of 2009</t>
  </si>
  <si>
    <t>Sum of 2010</t>
  </si>
  <si>
    <t>Sum of 2011</t>
  </si>
  <si>
    <t>Sum of 2012</t>
  </si>
  <si>
    <t>Sum of 2013</t>
  </si>
  <si>
    <t>Sum of 2014</t>
  </si>
  <si>
    <t>Sum of 2015</t>
  </si>
  <si>
    <t>Sum of 2016</t>
  </si>
  <si>
    <t>Sum of 2017</t>
  </si>
  <si>
    <t>Sum of 2018</t>
  </si>
  <si>
    <t>Sum of 2019</t>
  </si>
  <si>
    <t>Sum of 2020</t>
  </si>
  <si>
    <t>Sum of 2021</t>
  </si>
  <si>
    <t>MR</t>
  </si>
  <si>
    <t>DC</t>
  </si>
  <si>
    <t xml:space="preserve">Datos disponibles </t>
  </si>
  <si>
    <t>Datos a solicitar</t>
  </si>
  <si>
    <t xml:space="preserve">Observaciones </t>
  </si>
  <si>
    <t>2001-2014</t>
  </si>
  <si>
    <t>2015-2021</t>
  </si>
  <si>
    <t xml:space="preserve">Tienen publicaciones con datos de la LFS pero no tienen públicas las bases. 
Enviamos un correo solicitando la información pero no hemos recibido respuesta </t>
  </si>
  <si>
    <t>1993-2007</t>
  </si>
  <si>
    <t>2013-2021</t>
  </si>
  <si>
    <t xml:space="preserve">Las bases están disponibles pero solo se puede acceder a través de la sala de procesamiento que se encuentra en el INE del país. 
MIG está preparando la solicitud de datos. Se reunieron con la jefa del INE de Belice la semana pasada y van a revisar los datos que soliciten porque les preocupa entregar información que potencialmente identifique a los individuos en un país tan pequeño. </t>
  </si>
  <si>
    <t>1999, 2004-2016</t>
  </si>
  <si>
    <t>2016-2021</t>
  </si>
  <si>
    <t xml:space="preserve">Se envió solicitud pero no hemos obtenido respuesta </t>
  </si>
  <si>
    <t>2009-2011</t>
  </si>
  <si>
    <t>1990-2014,2016</t>
  </si>
  <si>
    <t>2000, 2001 y 2003, 2015, 2017-2021</t>
  </si>
  <si>
    <t>Nos llegó la información de 2017-2020 sin identificadores de hogar por lo que no podemos generar indicadores a nivel hogar.</t>
  </si>
  <si>
    <t>Encuestas restringidas</t>
  </si>
  <si>
    <t>Acción</t>
  </si>
  <si>
    <t xml:space="preserve">Estado </t>
  </si>
  <si>
    <t>Acuerdo de intercambio de información con el INE</t>
  </si>
  <si>
    <t xml:space="preserve">Generar ID y solicitar los datos al Banco Central </t>
  </si>
  <si>
    <t xml:space="preserve">Tenemos acceso a través de un usuario </t>
  </si>
  <si>
    <t>Acuerdo de intercambio de información con INEC</t>
  </si>
  <si>
    <t>t3, t4</t>
  </si>
  <si>
    <t>Visita 5</t>
  </si>
  <si>
    <t>Esperadas para armo</t>
  </si>
  <si>
    <t xml:space="preserve">Completas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</si>
</sst>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0.00_-;\-* #,##0.00_-;_-* &quot;-&quot;??_-;_-@_-"/>
    <numFmt numFmtId="165" formatCode="0.0"/>
  </numFmts>
  <fonts count="26" x14ac:knownFonts="1">
    <font>
      <sz val="11"/>
      <color theme="1"/>
      <name val="Calibri"/>
      <family val="2"/>
      <scheme val="minor"/>
    </font>
    <font>
      <sz val="10"/>
      <name val="Arial"/>
      <family val="2"/>
    </font>
    <font>
      <sz val="9"/>
      <color theme="1"/>
      <name val="Calibri"/>
      <family val="2"/>
      <scheme val="minor"/>
    </font>
    <font>
      <b/>
      <sz val="11"/>
      <color rgb="FF0000CC"/>
      <name val="Calibri"/>
      <family val="2"/>
      <scheme val="minor"/>
    </font>
    <font>
      <b/>
      <sz val="9"/>
      <color rgb="FF0000CC"/>
      <name val="Calibri"/>
      <family val="2"/>
      <scheme val="minor"/>
    </font>
    <font>
      <sz val="9"/>
      <color rgb="FF000000"/>
      <name val="Calibri"/>
      <family val="2"/>
      <scheme val="minor"/>
    </font>
    <font>
      <sz val="9"/>
      <color rgb="FFFF0000"/>
      <name val="Calibri"/>
      <family val="2"/>
      <scheme val="minor"/>
    </font>
    <font>
      <sz val="9"/>
      <name val="Calibri"/>
      <family val="2"/>
      <scheme val="minor"/>
    </font>
    <font>
      <b/>
      <sz val="8"/>
      <name val="Arial Narrow"/>
      <family val="2"/>
    </font>
    <font>
      <sz val="8"/>
      <color theme="1"/>
      <name val="Arial Narrow"/>
      <family val="2"/>
    </font>
    <font>
      <sz val="8"/>
      <name val="Arial Narrow"/>
      <family val="2"/>
    </font>
    <font>
      <b/>
      <sz val="8"/>
      <color theme="1"/>
      <name val="Arial Narrow"/>
      <family val="2"/>
    </font>
    <font>
      <b/>
      <sz val="10"/>
      <color rgb="FF0000CC"/>
      <name val="Arial Narrow"/>
      <family val="2"/>
    </font>
    <font>
      <sz val="10"/>
      <color rgb="FF0000CC"/>
      <name val="Arial Narrow"/>
      <family val="2"/>
    </font>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8"/>
      <color theme="1"/>
      <name val="Calibri"/>
      <family val="2"/>
      <scheme val="minor"/>
    </font>
    <font>
      <b/>
      <sz val="9"/>
      <color theme="1"/>
      <name val="Calibri"/>
      <family val="2"/>
      <scheme val="minor"/>
    </font>
    <font>
      <b/>
      <sz val="9"/>
      <color rgb="FF000000"/>
      <name val="Calibri"/>
      <family val="2"/>
      <scheme val="minor"/>
    </font>
    <font>
      <sz val="11"/>
      <color rgb="FF000000"/>
      <name val="Calibri Light"/>
      <family val="2"/>
    </font>
    <font>
      <sz val="11"/>
      <color rgb="FF000000"/>
      <name val="Calibri"/>
      <family val="2"/>
    </font>
  </fonts>
  <fills count="2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theme="6"/>
        <bgColor indexed="64"/>
      </patternFill>
    </fill>
    <fill>
      <patternFill patternType="solid">
        <fgColor theme="0" tint="-0.14999847407452621"/>
        <bgColor indexed="64"/>
      </patternFill>
    </fill>
    <fill>
      <patternFill patternType="solid">
        <fgColor rgb="FFD6DCE4"/>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70AD47"/>
        <bgColor indexed="64"/>
      </patternFill>
    </fill>
    <fill>
      <patternFill patternType="solid">
        <fgColor rgb="FF5B9BD5"/>
        <bgColor indexed="64"/>
      </patternFill>
    </fill>
    <fill>
      <patternFill patternType="solid">
        <fgColor rgb="FFED7D3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1" fillId="0" borderId="0"/>
    <xf numFmtId="0" fontId="1"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44" fontId="14" fillId="0" borderId="0" applyFont="0" applyFill="0" applyBorder="0" applyAlignment="0" applyProtection="0"/>
    <xf numFmtId="0" fontId="18" fillId="0" borderId="0" applyNumberFormat="0" applyFill="0" applyBorder="0" applyAlignment="0" applyProtection="0"/>
  </cellStyleXfs>
  <cellXfs count="295">
    <xf numFmtId="0" fontId="0" fillId="0" borderId="0" xfId="0"/>
    <xf numFmtId="0" fontId="2" fillId="2" borderId="0" xfId="0" applyFont="1" applyFill="1" applyAlignment="1">
      <alignment vertical="center"/>
    </xf>
    <xf numFmtId="0" fontId="2" fillId="2" borderId="3" xfId="0" applyFont="1" applyFill="1" applyBorder="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left" vertical="center"/>
    </xf>
    <xf numFmtId="0" fontId="5" fillId="2" borderId="8"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2" fillId="3" borderId="5"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4"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8" fillId="2" borderId="0" xfId="1" applyFont="1" applyFill="1" applyAlignment="1">
      <alignment vertical="center"/>
    </xf>
    <xf numFmtId="0" fontId="8" fillId="2" borderId="0" xfId="1" applyFont="1" applyFill="1" applyAlignment="1">
      <alignment horizontal="left" vertical="center"/>
    </xf>
    <xf numFmtId="0" fontId="9" fillId="2" borderId="0" xfId="0" applyFont="1" applyFill="1" applyAlignment="1">
      <alignment vertical="center"/>
    </xf>
    <xf numFmtId="0" fontId="8" fillId="2" borderId="7" xfId="1" applyFont="1" applyFill="1" applyBorder="1" applyAlignment="1">
      <alignment vertical="center"/>
    </xf>
    <xf numFmtId="0" fontId="10" fillId="2" borderId="0" xfId="0" applyFont="1" applyFill="1" applyAlignment="1">
      <alignment vertical="center"/>
    </xf>
    <xf numFmtId="0" fontId="8" fillId="2" borderId="0" xfId="0" applyFont="1" applyFill="1" applyAlignment="1">
      <alignment vertical="center"/>
    </xf>
    <xf numFmtId="0" fontId="10" fillId="2" borderId="0" xfId="0" applyFont="1" applyFill="1" applyAlignment="1">
      <alignment horizontal="left" vertical="center"/>
    </xf>
    <xf numFmtId="0" fontId="11" fillId="2" borderId="0" xfId="0" applyFont="1" applyFill="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wrapText="1"/>
    </xf>
    <xf numFmtId="0" fontId="10" fillId="2" borderId="0" xfId="0" applyFont="1" applyFill="1" applyAlignment="1">
      <alignment horizontal="left" vertical="center" wrapText="1"/>
    </xf>
    <xf numFmtId="0" fontId="10" fillId="2" borderId="5" xfId="0" applyFont="1" applyFill="1" applyBorder="1" applyAlignment="1">
      <alignment vertical="center" wrapText="1"/>
    </xf>
    <xf numFmtId="0" fontId="12" fillId="2" borderId="0" xfId="1" applyFont="1" applyFill="1" applyAlignment="1">
      <alignment vertical="center"/>
    </xf>
    <xf numFmtId="0" fontId="13" fillId="2" borderId="0" xfId="1" applyFont="1" applyFill="1" applyAlignment="1">
      <alignment vertical="center"/>
    </xf>
    <xf numFmtId="0" fontId="2" fillId="2"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2" borderId="14" xfId="0" applyFont="1" applyFill="1" applyBorder="1" applyAlignment="1">
      <alignment horizontal="center" vertical="center"/>
    </xf>
    <xf numFmtId="0" fontId="5" fillId="0" borderId="1" xfId="1" applyFont="1" applyBorder="1" applyAlignment="1">
      <alignment vertical="center"/>
    </xf>
    <xf numFmtId="0" fontId="7" fillId="0" borderId="1" xfId="0" applyFont="1" applyBorder="1" applyAlignment="1">
      <alignment horizontal="center" vertical="center"/>
    </xf>
    <xf numFmtId="0" fontId="2" fillId="0" borderId="1" xfId="0" applyFont="1" applyBorder="1" applyAlignment="1">
      <alignment vertical="center"/>
    </xf>
    <xf numFmtId="0" fontId="5" fillId="0" borderId="0" xfId="1" applyFont="1" applyAlignment="1">
      <alignment horizontal="left" vertical="center"/>
    </xf>
    <xf numFmtId="0" fontId="5" fillId="2" borderId="0" xfId="1" applyFont="1" applyFill="1" applyAlignment="1">
      <alignment vertical="center"/>
    </xf>
    <xf numFmtId="0" fontId="5" fillId="2" borderId="0" xfId="1" applyFont="1" applyFill="1" applyAlignment="1">
      <alignment horizontal="center" vertical="center" wrapText="1"/>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2" xfId="0" applyFont="1" applyFill="1" applyBorder="1" applyAlignment="1">
      <alignment horizontal="center" vertical="center"/>
    </xf>
    <xf numFmtId="0" fontId="9" fillId="2" borderId="6" xfId="0" applyFont="1" applyFill="1" applyBorder="1" applyAlignment="1">
      <alignment vertical="center"/>
    </xf>
    <xf numFmtId="0" fontId="3" fillId="0" borderId="0" xfId="1" applyFont="1" applyAlignment="1">
      <alignment horizontal="center" vertical="center"/>
    </xf>
    <xf numFmtId="0" fontId="2" fillId="0" borderId="0" xfId="0" applyFont="1" applyAlignment="1">
      <alignment horizontal="center" vertical="center"/>
    </xf>
    <xf numFmtId="0" fontId="2" fillId="0" borderId="0" xfId="0" applyFont="1"/>
    <xf numFmtId="0" fontId="4" fillId="0" borderId="0" xfId="1"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wrapText="1"/>
    </xf>
    <xf numFmtId="0" fontId="2" fillId="0" borderId="1" xfId="1" applyFont="1" applyBorder="1" applyAlignment="1">
      <alignment vertical="center"/>
    </xf>
    <xf numFmtId="0" fontId="2" fillId="4" borderId="1" xfId="0" applyFont="1" applyFill="1" applyBorder="1" applyAlignment="1">
      <alignment horizontal="center" vertical="center"/>
    </xf>
    <xf numFmtId="0" fontId="16" fillId="0" borderId="0" xfId="0" applyFont="1" applyAlignment="1">
      <alignment horizontal="center" vertical="center" wrapText="1"/>
    </xf>
    <xf numFmtId="0" fontId="16" fillId="5" borderId="1" xfId="0" applyFont="1" applyFill="1" applyBorder="1" applyAlignment="1">
      <alignment horizontal="center" vertical="center" wrapText="1"/>
    </xf>
    <xf numFmtId="44" fontId="16" fillId="0" borderId="1" xfId="6" applyFont="1" applyBorder="1" applyAlignment="1">
      <alignment horizontal="center" vertical="center" wrapText="1"/>
    </xf>
    <xf numFmtId="0" fontId="5" fillId="2" borderId="1" xfId="1" applyFont="1" applyFill="1" applyBorder="1" applyAlignment="1">
      <alignment horizontal="center" vertical="center"/>
    </xf>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3" xfId="1" applyFont="1" applyFill="1" applyBorder="1" applyAlignment="1">
      <alignment horizontal="center" vertical="center"/>
    </xf>
    <xf numFmtId="0" fontId="5" fillId="2" borderId="8" xfId="1" applyFont="1" applyFill="1" applyBorder="1" applyAlignment="1">
      <alignment horizontal="center" vertical="center"/>
    </xf>
    <xf numFmtId="0" fontId="2" fillId="3" borderId="8" xfId="1" applyFont="1" applyFill="1" applyBorder="1" applyAlignment="1">
      <alignment horizontal="center" vertical="center"/>
    </xf>
    <xf numFmtId="0" fontId="8" fillId="2" borderId="7" xfId="0" applyFont="1" applyFill="1" applyBorder="1" applyAlignment="1">
      <alignment vertical="center"/>
    </xf>
    <xf numFmtId="0" fontId="10" fillId="2" borderId="6"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0" borderId="1" xfId="1"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18" fillId="0" borderId="1" xfId="7"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18" fillId="0" borderId="1" xfId="7" applyFill="1" applyBorder="1" applyAlignment="1">
      <alignment vertical="center" wrapText="1"/>
    </xf>
    <xf numFmtId="0" fontId="0" fillId="0" borderId="0" xfId="0" applyAlignment="1">
      <alignment vertical="center" wrapText="1"/>
    </xf>
    <xf numFmtId="0" fontId="17" fillId="5" borderId="1" xfId="0" applyFont="1" applyFill="1" applyBorder="1" applyAlignment="1">
      <alignment horizontal="center" vertical="center"/>
    </xf>
    <xf numFmtId="0" fontId="17" fillId="5" borderId="1" xfId="0" applyFont="1" applyFill="1" applyBorder="1" applyAlignment="1">
      <alignment horizontal="center" vertical="center" wrapText="1"/>
    </xf>
    <xf numFmtId="0" fontId="19" fillId="0" borderId="1" xfId="1" applyFont="1" applyBorder="1" applyAlignment="1">
      <alignment horizontal="center" vertical="center" wrapText="1"/>
    </xf>
    <xf numFmtId="0" fontId="0" fillId="0" borderId="0" xfId="0"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7" fillId="2" borderId="1" xfId="0" applyFont="1" applyFill="1" applyBorder="1" applyAlignment="1">
      <alignment horizontal="center" vertical="center"/>
    </xf>
    <xf numFmtId="0" fontId="2" fillId="7" borderId="1" xfId="1" applyFont="1" applyFill="1" applyBorder="1" applyAlignment="1">
      <alignment horizontal="center" vertical="center"/>
    </xf>
    <xf numFmtId="0" fontId="2" fillId="8" borderId="1" xfId="1" applyFont="1" applyFill="1" applyBorder="1" applyAlignment="1">
      <alignment horizontal="center" vertical="center"/>
    </xf>
    <xf numFmtId="0" fontId="7" fillId="2" borderId="1" xfId="1" applyFont="1" applyFill="1" applyBorder="1" applyAlignment="1">
      <alignment horizontal="center" vertical="center"/>
    </xf>
    <xf numFmtId="0" fontId="7" fillId="0" borderId="1" xfId="1" applyFont="1" applyBorder="1" applyAlignment="1">
      <alignment horizontal="center" vertical="center"/>
    </xf>
    <xf numFmtId="0" fontId="5" fillId="0" borderId="1" xfId="1" applyFont="1" applyBorder="1" applyAlignment="1">
      <alignment horizontal="center" vertical="center" wrapText="1"/>
    </xf>
    <xf numFmtId="0" fontId="2" fillId="9" borderId="1" xfId="1" applyFont="1" applyFill="1" applyBorder="1" applyAlignment="1">
      <alignment horizontal="center" vertical="center"/>
    </xf>
    <xf numFmtId="0" fontId="3" fillId="0" borderId="0" xfId="1" applyFont="1" applyAlignment="1">
      <alignment vertical="center"/>
    </xf>
    <xf numFmtId="0" fontId="5" fillId="0" borderId="1" xfId="1" applyFont="1" applyBorder="1" applyAlignment="1">
      <alignment vertical="center" textRotation="90"/>
    </xf>
    <xf numFmtId="0" fontId="2" fillId="0" borderId="0" xfId="1" applyFont="1" applyAlignment="1">
      <alignment horizontal="center" vertical="center"/>
    </xf>
    <xf numFmtId="0" fontId="2" fillId="2" borderId="1" xfId="1" applyFont="1" applyFill="1" applyBorder="1" applyAlignment="1">
      <alignment vertical="center"/>
    </xf>
    <xf numFmtId="0" fontId="10" fillId="2" borderId="0" xfId="0" applyFont="1" applyFill="1" applyAlignment="1">
      <alignment vertical="top" wrapText="1"/>
    </xf>
    <xf numFmtId="0" fontId="10" fillId="2" borderId="6" xfId="0" applyFont="1" applyFill="1" applyBorder="1" applyAlignment="1">
      <alignment vertical="top" wrapText="1"/>
    </xf>
    <xf numFmtId="0" fontId="10" fillId="2" borderId="5" xfId="0" applyFont="1" applyFill="1" applyBorder="1" applyAlignment="1">
      <alignment vertical="center"/>
    </xf>
    <xf numFmtId="0" fontId="10" fillId="2" borderId="6" xfId="0" applyFont="1" applyFill="1" applyBorder="1" applyAlignment="1">
      <alignment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3" borderId="1" xfId="1" applyFont="1" applyFill="1" applyBorder="1" applyAlignment="1">
      <alignment horizontal="center" vertical="center"/>
    </xf>
    <xf numFmtId="0" fontId="2" fillId="2" borderId="1" xfId="1" applyFont="1" applyFill="1" applyBorder="1" applyAlignment="1">
      <alignment horizontal="center" vertical="center"/>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4" borderId="1" xfId="0" applyFill="1" applyBorder="1" applyAlignment="1">
      <alignment vertical="center"/>
    </xf>
    <xf numFmtId="0" fontId="0" fillId="0" borderId="0" xfId="0" applyAlignment="1">
      <alignment horizontal="center"/>
    </xf>
    <xf numFmtId="0" fontId="16" fillId="0" borderId="0" xfId="0" applyFont="1" applyAlignment="1">
      <alignment horizontal="center"/>
    </xf>
    <xf numFmtId="0" fontId="0" fillId="8" borderId="0" xfId="0" applyFill="1" applyAlignment="1">
      <alignment vertical="center"/>
    </xf>
    <xf numFmtId="0" fontId="0" fillId="0" borderId="0" xfId="0" applyAlignment="1">
      <alignment horizontal="left" vertical="center"/>
    </xf>
    <xf numFmtId="0" fontId="0" fillId="0" borderId="0" xfId="0" applyAlignment="1">
      <alignment horizontal="left"/>
    </xf>
    <xf numFmtId="0" fontId="0" fillId="10" borderId="0" xfId="0" applyFill="1" applyAlignment="1">
      <alignment horizontal="left"/>
    </xf>
    <xf numFmtId="0" fontId="21" fillId="0" borderId="1" xfId="0" applyFont="1" applyBorder="1" applyAlignment="1">
      <alignment horizontal="center" vertical="center" wrapText="1"/>
    </xf>
    <xf numFmtId="0" fontId="0" fillId="11" borderId="1" xfId="0" applyFill="1" applyBorder="1" applyAlignment="1">
      <alignment horizontal="center" vertical="center"/>
    </xf>
    <xf numFmtId="0" fontId="0" fillId="0" borderId="1" xfId="0" applyBorder="1" applyAlignment="1">
      <alignment horizont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16" fillId="0" borderId="1" xfId="0" applyFont="1" applyBorder="1" applyAlignment="1">
      <alignment horizontal="center" wrapText="1"/>
    </xf>
    <xf numFmtId="0" fontId="0" fillId="8" borderId="1" xfId="0" applyFill="1" applyBorder="1" applyAlignment="1">
      <alignment horizontal="center" vertical="center"/>
    </xf>
    <xf numFmtId="0" fontId="0" fillId="10" borderId="1" xfId="0" applyFill="1" applyBorder="1" applyAlignment="1">
      <alignment horizontal="center" vertical="center"/>
    </xf>
    <xf numFmtId="0" fontId="0" fillId="13" borderId="1" xfId="0" applyFill="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xf>
    <xf numFmtId="0" fontId="21" fillId="0" borderId="1" xfId="0" applyFont="1" applyBorder="1" applyAlignment="1">
      <alignment horizontal="center" wrapText="1"/>
    </xf>
    <xf numFmtId="0" fontId="0" fillId="0" borderId="1" xfId="0" applyBorder="1" applyAlignment="1">
      <alignment horizontal="center" wrapText="1"/>
    </xf>
    <xf numFmtId="49" fontId="0" fillId="0" borderId="1" xfId="0" applyNumberFormat="1" applyBorder="1" applyAlignment="1">
      <alignment horizontal="center"/>
    </xf>
    <xf numFmtId="0" fontId="0" fillId="2" borderId="1" xfId="0" applyFill="1" applyBorder="1" applyAlignment="1">
      <alignment horizontal="center" vertical="center"/>
    </xf>
    <xf numFmtId="0" fontId="0" fillId="8" borderId="1" xfId="0" applyFill="1" applyBorder="1" applyAlignment="1">
      <alignment horizontal="center" vertical="center" wrapText="1"/>
    </xf>
    <xf numFmtId="0" fontId="0" fillId="10" borderId="1" xfId="0" applyFill="1" applyBorder="1" applyAlignment="1">
      <alignment horizontal="center" vertical="center" wrapText="1"/>
    </xf>
    <xf numFmtId="0" fontId="16" fillId="0" borderId="0" xfId="0" applyFont="1" applyAlignment="1">
      <alignment horizontal="center" wrapText="1"/>
    </xf>
    <xf numFmtId="0" fontId="15" fillId="0" borderId="6" xfId="0" applyFont="1" applyBorder="1" applyAlignment="1">
      <alignment vertical="center"/>
    </xf>
    <xf numFmtId="0" fontId="15" fillId="7"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22"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0" xfId="0" applyFont="1" applyAlignment="1">
      <alignment vertical="center"/>
    </xf>
    <xf numFmtId="0" fontId="15" fillId="0" borderId="2" xfId="0" applyFont="1" applyBorder="1" applyAlignment="1">
      <alignment horizontal="center" vertical="center" wrapText="1"/>
    </xf>
    <xf numFmtId="0" fontId="0" fillId="7" borderId="0" xfId="0" applyFill="1" applyAlignment="1">
      <alignment horizontal="center"/>
    </xf>
    <xf numFmtId="0" fontId="0" fillId="14" borderId="0" xfId="0" applyFill="1" applyAlignment="1">
      <alignment horizontal="center"/>
    </xf>
    <xf numFmtId="0" fontId="0" fillId="14" borderId="16" xfId="0" applyFill="1" applyBorder="1" applyAlignment="1">
      <alignment horizontal="center"/>
    </xf>
    <xf numFmtId="0" fontId="16" fillId="15" borderId="16" xfId="0" applyFont="1" applyFill="1" applyBorder="1" applyAlignment="1">
      <alignment horizontal="center"/>
    </xf>
    <xf numFmtId="0" fontId="0" fillId="15" borderId="16" xfId="0" applyFill="1" applyBorder="1" applyAlignment="1">
      <alignment horizontal="center"/>
    </xf>
    <xf numFmtId="0" fontId="0" fillId="0" borderId="16" xfId="0" applyBorder="1" applyAlignment="1">
      <alignment horizontal="center" vertical="center"/>
    </xf>
    <xf numFmtId="0" fontId="0" fillId="0" borderId="16" xfId="0" applyBorder="1"/>
    <xf numFmtId="0" fontId="0" fillId="0" borderId="16" xfId="0" applyBorder="1" applyAlignment="1">
      <alignment vertical="center"/>
    </xf>
    <xf numFmtId="0" fontId="0" fillId="2" borderId="0" xfId="0" applyFill="1"/>
    <xf numFmtId="0" fontId="0" fillId="2" borderId="0" xfId="0" applyFill="1" applyAlignment="1">
      <alignment horizontal="center"/>
    </xf>
    <xf numFmtId="0" fontId="16" fillId="2" borderId="0" xfId="0" applyFont="1" applyFill="1" applyAlignment="1">
      <alignment horizontal="center"/>
    </xf>
    <xf numFmtId="0" fontId="0" fillId="2" borderId="0" xfId="0" applyFill="1" applyAlignment="1">
      <alignment horizontal="center" vertical="center"/>
    </xf>
    <xf numFmtId="0" fontId="0" fillId="2" borderId="0" xfId="0" applyFill="1" applyAlignment="1">
      <alignment vertical="center"/>
    </xf>
    <xf numFmtId="0" fontId="2" fillId="0" borderId="1" xfId="0" applyFont="1" applyBorder="1" applyAlignment="1">
      <alignment horizontal="center" vertical="center"/>
    </xf>
    <xf numFmtId="0" fontId="2" fillId="16" borderId="1" xfId="0" applyFont="1" applyFill="1" applyBorder="1" applyAlignment="1">
      <alignment horizontal="center" vertical="center"/>
    </xf>
    <xf numFmtId="0" fontId="2" fillId="17" borderId="1" xfId="0" applyFont="1" applyFill="1" applyBorder="1" applyAlignment="1">
      <alignment vertical="center"/>
    </xf>
    <xf numFmtId="0" fontId="2" fillId="4" borderId="1" xfId="1" applyFont="1" applyFill="1" applyBorder="1" applyAlignment="1">
      <alignment horizontal="center" vertical="center"/>
    </xf>
    <xf numFmtId="0" fontId="2" fillId="14" borderId="1" xfId="0" applyFont="1" applyFill="1" applyBorder="1" applyAlignment="1">
      <alignment horizontal="center" vertical="center"/>
    </xf>
    <xf numFmtId="0" fontId="5" fillId="0" borderId="1" xfId="1" applyFont="1" applyBorder="1" applyAlignment="1">
      <alignment horizontal="center" vertical="center" textRotation="90"/>
    </xf>
    <xf numFmtId="0" fontId="5" fillId="2" borderId="1" xfId="1" applyFont="1" applyFill="1" applyBorder="1" applyAlignment="1">
      <alignment horizontal="center" vertical="center" textRotation="90"/>
    </xf>
    <xf numFmtId="0" fontId="5" fillId="9" borderId="1" xfId="1" applyFont="1" applyFill="1" applyBorder="1" applyAlignment="1">
      <alignment horizontal="center" vertical="center" textRotation="90"/>
    </xf>
    <xf numFmtId="0" fontId="6" fillId="0" borderId="1" xfId="0" applyFont="1" applyBorder="1" applyAlignment="1">
      <alignment horizontal="center" vertical="center"/>
    </xf>
    <xf numFmtId="0" fontId="2" fillId="0" borderId="5" xfId="0" applyFont="1" applyBorder="1" applyAlignment="1">
      <alignment horizontal="center" vertical="center"/>
    </xf>
    <xf numFmtId="0" fontId="2" fillId="11" borderId="1" xfId="0" applyFont="1" applyFill="1" applyBorder="1" applyAlignment="1">
      <alignment horizontal="center" vertical="center"/>
    </xf>
    <xf numFmtId="0" fontId="2" fillId="0" borderId="5" xfId="0" applyFont="1" applyBorder="1" applyAlignment="1">
      <alignment horizontal="left" vertical="center"/>
    </xf>
    <xf numFmtId="0" fontId="2" fillId="2" borderId="2" xfId="1" applyFont="1" applyFill="1" applyBorder="1" applyAlignment="1">
      <alignment vertical="center"/>
    </xf>
    <xf numFmtId="0" fontId="18" fillId="0" borderId="1" xfId="7" applyBorder="1" applyAlignment="1">
      <alignment vertical="center"/>
    </xf>
    <xf numFmtId="0" fontId="7" fillId="0" borderId="1" xfId="1" applyFont="1" applyBorder="1" applyAlignment="1">
      <alignment horizontal="center" vertical="center" wrapText="1"/>
    </xf>
    <xf numFmtId="0" fontId="0" fillId="0" borderId="0" xfId="0" applyAlignment="1">
      <alignment wrapText="1"/>
    </xf>
    <xf numFmtId="0" fontId="23" fillId="0" borderId="1" xfId="1" applyFont="1" applyBorder="1" applyAlignment="1">
      <alignment horizontal="center" vertical="center"/>
    </xf>
    <xf numFmtId="0" fontId="23" fillId="0" borderId="1" xfId="1" applyFont="1" applyBorder="1" applyAlignment="1">
      <alignment horizontal="center" vertical="center" wrapText="1"/>
    </xf>
    <xf numFmtId="0" fontId="15" fillId="18" borderId="1" xfId="0" applyFont="1" applyFill="1" applyBorder="1" applyAlignment="1">
      <alignment horizontal="center" vertical="center" wrapText="1"/>
    </xf>
    <xf numFmtId="2" fontId="16" fillId="18" borderId="1" xfId="0" applyNumberFormat="1" applyFont="1" applyFill="1" applyBorder="1" applyAlignment="1">
      <alignment horizontal="center" vertical="center" wrapText="1"/>
    </xf>
    <xf numFmtId="0" fontId="16" fillId="0" borderId="1" xfId="0" applyFont="1" applyBorder="1" applyAlignment="1">
      <alignment horizontal="left" vertical="center" wrapText="1"/>
    </xf>
    <xf numFmtId="0" fontId="15" fillId="0" borderId="0" xfId="0" applyFont="1" applyAlignment="1">
      <alignment horizontal="center" vertical="center" wrapText="1"/>
    </xf>
    <xf numFmtId="0" fontId="15" fillId="0" borderId="1" xfId="0" applyFont="1" applyBorder="1" applyAlignment="1">
      <alignment vertical="center" wrapText="1"/>
    </xf>
    <xf numFmtId="0" fontId="15" fillId="19" borderId="1" xfId="0" applyFont="1" applyFill="1" applyBorder="1" applyAlignment="1">
      <alignment horizontal="center" vertical="center" wrapText="1"/>
    </xf>
    <xf numFmtId="2" fontId="16" fillId="0" borderId="1" xfId="0" applyNumberFormat="1" applyFont="1" applyBorder="1" applyAlignment="1">
      <alignment horizontal="center" vertical="center" wrapText="1"/>
    </xf>
    <xf numFmtId="0" fontId="0" fillId="4" borderId="1" xfId="0" applyFill="1" applyBorder="1" applyAlignment="1">
      <alignment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165" fontId="16" fillId="0" borderId="0" xfId="0" applyNumberFormat="1" applyFont="1" applyAlignment="1">
      <alignment horizontal="center" vertical="center" wrapText="1"/>
    </xf>
    <xf numFmtId="0" fontId="18" fillId="0" borderId="0" xfId="7" applyBorder="1" applyAlignment="1">
      <alignment vertical="center" wrapText="1"/>
    </xf>
    <xf numFmtId="0" fontId="0" fillId="20" borderId="1" xfId="0" applyFill="1" applyBorder="1" applyAlignment="1">
      <alignment horizontal="center" vertical="center" wrapText="1"/>
    </xf>
    <xf numFmtId="0" fontId="17" fillId="6" borderId="0" xfId="0" applyFont="1" applyFill="1" applyAlignment="1">
      <alignment horizontal="center" vertical="center" wrapText="1"/>
    </xf>
    <xf numFmtId="0" fontId="24" fillId="0" borderId="17" xfId="0" applyFont="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4" fillId="0" borderId="20" xfId="0" applyFont="1" applyBorder="1" applyAlignment="1">
      <alignment horizontal="center" vertical="center"/>
    </xf>
    <xf numFmtId="0" fontId="25" fillId="22" borderId="19" xfId="0" applyFont="1" applyFill="1" applyBorder="1" applyAlignment="1">
      <alignment vertical="center"/>
    </xf>
    <xf numFmtId="0" fontId="25" fillId="22" borderId="20" xfId="0" applyFont="1" applyFill="1" applyBorder="1" applyAlignment="1">
      <alignment horizontal="center" vertical="center"/>
    </xf>
    <xf numFmtId="0" fontId="25" fillId="21" borderId="19" xfId="0" applyFont="1" applyFill="1" applyBorder="1" applyAlignment="1">
      <alignment vertical="center"/>
    </xf>
    <xf numFmtId="0" fontId="25" fillId="21" borderId="20" xfId="0" applyFont="1" applyFill="1" applyBorder="1" applyAlignment="1">
      <alignment horizontal="center" vertical="center"/>
    </xf>
    <xf numFmtId="0" fontId="25" fillId="23" borderId="19" xfId="0" applyFont="1" applyFill="1" applyBorder="1" applyAlignment="1">
      <alignment vertical="center"/>
    </xf>
    <xf numFmtId="0" fontId="25" fillId="23" borderId="20" xfId="0" applyFont="1" applyFill="1" applyBorder="1" applyAlignment="1">
      <alignment horizontal="center" vertical="center"/>
    </xf>
    <xf numFmtId="0" fontId="5" fillId="0" borderId="12" xfId="1" applyFont="1" applyBorder="1" applyAlignment="1">
      <alignment vertical="center"/>
    </xf>
    <xf numFmtId="0" fontId="5" fillId="0" borderId="3" xfId="1" applyFont="1" applyBorder="1" applyAlignment="1">
      <alignment vertical="center"/>
    </xf>
    <xf numFmtId="0" fontId="5" fillId="0" borderId="3" xfId="1" applyFont="1" applyBorder="1" applyAlignment="1">
      <alignment horizontal="center" vertical="center"/>
    </xf>
    <xf numFmtId="0" fontId="5" fillId="0" borderId="3" xfId="1" applyFont="1" applyBorder="1" applyAlignment="1">
      <alignment horizontal="center" vertical="center" wrapText="1"/>
    </xf>
    <xf numFmtId="0" fontId="5" fillId="0" borderId="3" xfId="1" applyFont="1" applyBorder="1" applyAlignment="1">
      <alignment horizontal="center" vertical="center" textRotation="90"/>
    </xf>
    <xf numFmtId="0" fontId="23" fillId="0" borderId="11" xfId="1" applyFont="1" applyBorder="1" applyAlignment="1">
      <alignment horizontal="center" vertical="center"/>
    </xf>
    <xf numFmtId="0" fontId="2" fillId="0" borderId="14" xfId="1" applyFont="1" applyBorder="1" applyAlignment="1">
      <alignment vertical="center"/>
    </xf>
    <xf numFmtId="0" fontId="22" fillId="0" borderId="8" xfId="1" applyFont="1" applyBorder="1" applyAlignment="1">
      <alignment horizontal="center" vertical="center"/>
    </xf>
    <xf numFmtId="0" fontId="2" fillId="0" borderId="8" xfId="1" applyFont="1" applyBorder="1" applyAlignment="1">
      <alignment horizontal="center" vertical="center"/>
    </xf>
    <xf numFmtId="0" fontId="22" fillId="0" borderId="9" xfId="1" applyFont="1" applyBorder="1" applyAlignment="1">
      <alignment horizontal="center" vertical="center"/>
    </xf>
    <xf numFmtId="0" fontId="6" fillId="0" borderId="1" xfId="1" applyFont="1" applyBorder="1" applyAlignment="1">
      <alignment horizontal="center" vertical="center"/>
    </xf>
    <xf numFmtId="0" fontId="5" fillId="0" borderId="1" xfId="1" applyFont="1" applyBorder="1" applyAlignment="1">
      <alignment horizontal="center" vertical="center"/>
    </xf>
    <xf numFmtId="0" fontId="2" fillId="0" borderId="2" xfId="1" applyFont="1" applyBorder="1" applyAlignment="1">
      <alignment horizontal="center" vertical="center"/>
    </xf>
    <xf numFmtId="0" fontId="2" fillId="0" borderId="15" xfId="1" applyFont="1" applyBorder="1" applyAlignment="1">
      <alignment vertical="center"/>
    </xf>
    <xf numFmtId="0" fontId="7" fillId="0" borderId="2" xfId="0" applyFont="1" applyBorder="1" applyAlignment="1">
      <alignment horizontal="center" vertical="center"/>
    </xf>
    <xf numFmtId="0" fontId="7" fillId="0" borderId="2" xfId="1" applyFont="1" applyBorder="1" applyAlignment="1">
      <alignment horizontal="center" vertical="center"/>
    </xf>
    <xf numFmtId="0" fontId="22" fillId="0" borderId="15" xfId="1" applyFont="1" applyBorder="1" applyAlignment="1">
      <alignment vertical="center"/>
    </xf>
    <xf numFmtId="0" fontId="22" fillId="0" borderId="2" xfId="0" applyFont="1" applyBorder="1" applyAlignment="1">
      <alignment vertical="center"/>
    </xf>
    <xf numFmtId="0" fontId="22" fillId="0" borderId="2" xfId="0" applyFont="1" applyBorder="1" applyAlignment="1">
      <alignment horizontal="center" vertical="center"/>
    </xf>
    <xf numFmtId="0" fontId="22" fillId="0" borderId="2" xfId="1" applyFont="1" applyBorder="1" applyAlignment="1">
      <alignment horizontal="center" vertical="center"/>
    </xf>
    <xf numFmtId="0" fontId="5" fillId="0" borderId="11" xfId="1" applyFont="1" applyBorder="1" applyAlignment="1">
      <alignment horizontal="center" vertical="center" textRotation="90"/>
    </xf>
    <xf numFmtId="0" fontId="2" fillId="0" borderId="9" xfId="1" applyFont="1" applyBorder="1" applyAlignment="1">
      <alignment horizontal="center" vertical="center"/>
    </xf>
    <xf numFmtId="0" fontId="25" fillId="4" borderId="19" xfId="0" applyFont="1" applyFill="1" applyBorder="1" applyAlignment="1">
      <alignment vertical="center"/>
    </xf>
    <xf numFmtId="0" fontId="25" fillId="4" borderId="20" xfId="0" applyFont="1" applyFill="1" applyBorder="1" applyAlignment="1">
      <alignment horizontal="center" vertical="center"/>
    </xf>
    <xf numFmtId="0" fontId="0" fillId="0" borderId="1" xfId="0" applyBorder="1"/>
    <xf numFmtId="0" fontId="0" fillId="24" borderId="1" xfId="0" applyFill="1" applyBorder="1"/>
    <xf numFmtId="0" fontId="25" fillId="24" borderId="17" xfId="0" applyFont="1" applyFill="1" applyBorder="1" applyAlignment="1">
      <alignment vertical="center"/>
    </xf>
    <xf numFmtId="0" fontId="25" fillId="24" borderId="18" xfId="0" applyFont="1" applyFill="1" applyBorder="1" applyAlignment="1">
      <alignment horizontal="center" vertical="center"/>
    </xf>
    <xf numFmtId="0" fontId="25" fillId="24" borderId="19" xfId="0" applyFont="1" applyFill="1" applyBorder="1" applyAlignment="1">
      <alignment vertical="center"/>
    </xf>
    <xf numFmtId="0" fontId="25" fillId="24" borderId="20" xfId="0" applyFont="1" applyFill="1" applyBorder="1" applyAlignment="1">
      <alignment horizontal="center" vertical="center"/>
    </xf>
    <xf numFmtId="0" fontId="0" fillId="25" borderId="0" xfId="0" applyFill="1"/>
    <xf numFmtId="0" fontId="0" fillId="0" borderId="14" xfId="0" applyBorder="1"/>
    <xf numFmtId="0" fontId="0" fillId="24" borderId="14" xfId="0" applyFill="1" applyBorder="1"/>
    <xf numFmtId="0" fontId="25" fillId="0" borderId="17" xfId="0" applyFont="1" applyBorder="1" applyAlignment="1">
      <alignment vertical="center"/>
    </xf>
    <xf numFmtId="0" fontId="25" fillId="0" borderId="18" xfId="0" applyFont="1" applyBorder="1" applyAlignment="1">
      <alignment horizontal="center" vertical="center"/>
    </xf>
    <xf numFmtId="0" fontId="25" fillId="0" borderId="19" xfId="0" applyFont="1" applyBorder="1" applyAlignment="1">
      <alignment vertical="center"/>
    </xf>
    <xf numFmtId="0" fontId="25" fillId="0" borderId="20" xfId="0" applyFont="1" applyBorder="1" applyAlignment="1">
      <alignment horizontal="center" vertical="center"/>
    </xf>
    <xf numFmtId="0" fontId="0" fillId="4" borderId="14" xfId="0" applyFill="1" applyBorder="1"/>
    <xf numFmtId="0" fontId="0" fillId="4" borderId="1" xfId="0" applyFill="1" applyBorder="1" applyAlignment="1">
      <alignment horizontal="center"/>
    </xf>
    <xf numFmtId="0" fontId="0" fillId="19" borderId="1" xfId="0" applyFill="1" applyBorder="1" applyAlignment="1">
      <alignment horizontal="center"/>
    </xf>
    <xf numFmtId="0" fontId="19" fillId="26"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18" fillId="0" borderId="0" xfId="7" applyFill="1" applyBorder="1" applyAlignment="1">
      <alignment vertical="center" wrapText="1"/>
    </xf>
    <xf numFmtId="0" fontId="2" fillId="0" borderId="1" xfId="0" applyFont="1" applyBorder="1" applyAlignment="1">
      <alignment horizontal="center" vertical="center"/>
    </xf>
    <xf numFmtId="0" fontId="3" fillId="0" borderId="6" xfId="1" applyFont="1" applyBorder="1" applyAlignment="1">
      <alignment vertical="center"/>
    </xf>
    <xf numFmtId="0" fontId="7" fillId="0" borderId="1" xfId="1" applyFont="1" applyBorder="1" applyAlignment="1">
      <alignment horizontal="center"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2" fillId="2" borderId="1" xfId="1" applyFont="1" applyFill="1" applyBorder="1" applyAlignment="1">
      <alignment vertical="center"/>
    </xf>
    <xf numFmtId="0" fontId="2" fillId="2" borderId="4" xfId="1" applyFont="1" applyFill="1" applyBorder="1" applyAlignment="1">
      <alignment vertical="center"/>
    </xf>
    <xf numFmtId="0" fontId="8" fillId="2" borderId="9" xfId="0" applyFont="1" applyFill="1" applyBorder="1" applyAlignment="1">
      <alignment vertical="center"/>
    </xf>
    <xf numFmtId="0" fontId="8" fillId="2" borderId="11" xfId="0" applyFont="1" applyFill="1" applyBorder="1" applyAlignment="1">
      <alignment vertical="center"/>
    </xf>
    <xf numFmtId="0" fontId="10" fillId="2" borderId="5" xfId="0" applyFont="1" applyFill="1" applyBorder="1" applyAlignment="1">
      <alignment vertical="top" wrapText="1"/>
    </xf>
    <xf numFmtId="0" fontId="10" fillId="2" borderId="0" xfId="0" applyFont="1" applyFill="1" applyAlignment="1">
      <alignment vertical="top" wrapText="1"/>
    </xf>
    <xf numFmtId="0" fontId="10" fillId="2" borderId="6" xfId="0" applyFont="1" applyFill="1" applyBorder="1" applyAlignment="1">
      <alignment vertical="top" wrapText="1"/>
    </xf>
    <xf numFmtId="0" fontId="10" fillId="2" borderId="5" xfId="0" applyFont="1" applyFill="1" applyBorder="1" applyAlignment="1">
      <alignment vertical="center"/>
    </xf>
    <xf numFmtId="0" fontId="10" fillId="2" borderId="6" xfId="0" applyFont="1" applyFill="1" applyBorder="1" applyAlignment="1">
      <alignment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2" fillId="3" borderId="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1" xfId="1" applyFont="1" applyFill="1" applyBorder="1" applyAlignment="1">
      <alignment horizontal="center"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2" fillId="2" borderId="1" xfId="1" applyFont="1" applyFill="1" applyBorder="1" applyAlignment="1">
      <alignment horizontal="center" vertical="center"/>
    </xf>
    <xf numFmtId="0" fontId="2" fillId="3" borderId="1" xfId="1" applyFont="1" applyFill="1" applyBorder="1" applyAlignment="1">
      <alignment horizontal="center" vertical="center"/>
    </xf>
    <xf numFmtId="0" fontId="3" fillId="2" borderId="0" xfId="1" applyFont="1" applyFill="1" applyAlignment="1">
      <alignment horizontal="center" vertical="center"/>
    </xf>
    <xf numFmtId="0" fontId="2" fillId="2" borderId="2" xfId="1" applyFont="1" applyFill="1" applyBorder="1" applyAlignment="1">
      <alignment horizontal="center" vertical="center"/>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15" fillId="14" borderId="8" xfId="0" applyFont="1" applyFill="1" applyBorder="1" applyAlignment="1">
      <alignment horizontal="center" vertical="center" wrapText="1"/>
    </xf>
    <xf numFmtId="0" fontId="15" fillId="14" borderId="14"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15" borderId="2" xfId="0" applyFont="1" applyFill="1" applyBorder="1" applyAlignment="1">
      <alignment horizontal="center" vertical="center" wrapText="1"/>
    </xf>
    <xf numFmtId="0" fontId="15" fillId="15" borderId="3" xfId="0" applyFont="1" applyFill="1" applyBorder="1" applyAlignment="1">
      <alignment horizontal="center" vertical="center" wrapText="1"/>
    </xf>
    <xf numFmtId="0" fontId="15" fillId="15" borderId="2" xfId="0" applyFont="1" applyFill="1" applyBorder="1" applyAlignment="1">
      <alignment horizontal="center" vertical="center"/>
    </xf>
    <xf numFmtId="0" fontId="15" fillId="15" borderId="3" xfId="0" applyFont="1" applyFill="1" applyBorder="1" applyAlignment="1">
      <alignment horizontal="center" vertical="center"/>
    </xf>
    <xf numFmtId="0" fontId="2" fillId="0" borderId="1" xfId="1" applyFont="1" applyBorder="1" applyAlignment="1">
      <alignment vertical="center"/>
    </xf>
    <xf numFmtId="0" fontId="15" fillId="14" borderId="1" xfId="0" applyFont="1" applyFill="1" applyBorder="1" applyAlignment="1">
      <alignment horizontal="center" vertical="center" wrapText="1"/>
    </xf>
    <xf numFmtId="0" fontId="15" fillId="14" borderId="1" xfId="0" applyFont="1" applyFill="1" applyBorder="1" applyAlignment="1">
      <alignment horizontal="center" vertical="center"/>
    </xf>
    <xf numFmtId="0" fontId="17" fillId="6" borderId="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5"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6" xfId="0" applyFont="1" applyBorder="1" applyAlignment="1">
      <alignment horizontal="center" vertical="center" wrapText="1"/>
    </xf>
    <xf numFmtId="0" fontId="15" fillId="19" borderId="1" xfId="0" applyFont="1" applyFill="1" applyBorder="1" applyAlignment="1">
      <alignment horizontal="center" vertical="center" wrapText="1"/>
    </xf>
    <xf numFmtId="0" fontId="16" fillId="0" borderId="1" xfId="0" applyFont="1" applyBorder="1" applyAlignment="1">
      <alignment horizontal="center" vertical="center"/>
    </xf>
    <xf numFmtId="0" fontId="0" fillId="0" borderId="1" xfId="0" applyBorder="1" applyAlignment="1">
      <alignment horizontal="center"/>
    </xf>
    <xf numFmtId="0" fontId="17" fillId="0" borderId="6" xfId="0" applyFont="1" applyBorder="1" applyAlignment="1">
      <alignment horizontal="center"/>
    </xf>
  </cellXfs>
  <cellStyles count="8">
    <cellStyle name="ANCLAS,REZONES Y SUS PARTES,DE FUNDICION,DE HIERRO O DE ACERO" xfId="2" xr:uid="{00000000-0005-0000-0000-000000000000}"/>
    <cellStyle name="Comma 2" xfId="3" xr:uid="{00000000-0005-0000-0000-000001000000}"/>
    <cellStyle name="Comma 3" xfId="4" xr:uid="{00000000-0005-0000-0000-000002000000}"/>
    <cellStyle name="Currency" xfId="6" builtinId="4"/>
    <cellStyle name="Hyperlink" xfId="7" builtinId="8"/>
    <cellStyle name="Normal" xfId="0" builtinId="0"/>
    <cellStyle name="Normal 2" xfId="1" xr:uid="{00000000-0005-0000-0000-000004000000}"/>
    <cellStyle name="Normal 3" xfId="5" xr:uid="{00000000-0005-0000-0000-000005000000}"/>
  </cellStyles>
  <dxfs count="45">
    <dxf>
      <fill>
        <patternFill patternType="solid">
          <fgColor rgb="FF92CDDC"/>
          <bgColor rgb="FF000000"/>
        </patternFill>
      </fill>
    </dxf>
    <dxf>
      <font>
        <b/>
        <i val="0"/>
        <strike val="0"/>
        <condense val="0"/>
        <extend val="0"/>
        <outline val="0"/>
        <shadow val="0"/>
        <u val="none"/>
        <vertAlign val="baseline"/>
        <sz val="9"/>
        <color theme="1"/>
        <name val="Calibri"/>
        <family val="2"/>
        <scheme val="minor"/>
      </font>
      <numFmt numFmtId="0" formatCode="General"/>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9"/>
        <color rgb="FF000000"/>
        <name val="Calibri"/>
        <family val="2"/>
        <scheme val="minor"/>
      </font>
      <alignment horizontal="general" vertical="center" textRotation="9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na Arias" id="{C4266E41-1BB9-4E4A-B5E0-B9BA6EBA3477}" userId="S::LINAA@iadb.org::5642e8e9-4a5e-445c-9d4b-d299bfd03fa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60EFFB-D38B-418A-AF59-428FF15501EE}" name="Table1" displayName="Table1" ref="A1:AN84" totalsRowShown="0" headerRowDxfId="44" headerRowBorderDxfId="43" tableBorderDxfId="42" totalsRowBorderDxfId="41" headerRowCellStyle="Normal 2">
  <autoFilter ref="A1:AN84" xr:uid="{C8BA2E2C-9DBC-4898-A10C-5C14B9146493}"/>
  <tableColumns count="40">
    <tableColumn id="1" xr3:uid="{1A6E93BC-CC1B-4886-AE8F-04A469825B0D}" name="País" dataDxfId="40" dataCellStyle="Normal 2"/>
    <tableColumn id="2" xr3:uid="{BDB4B082-C6E8-4F67-95A1-B472FDD37AEF}" name="Encuesta" dataDxfId="39"/>
    <tableColumn id="38" xr3:uid="{102382BF-5C50-46FD-8B35-89F5A263E7FC}" name="access_right" dataDxfId="38" dataCellStyle="Normal 2"/>
    <tableColumn id="3" xr3:uid="{67E64150-C76C-4069-8A35-8365294595DF}" name="Ronda armonizada BID" dataDxfId="37" dataCellStyle="Normal 2"/>
    <tableColumn id="4" xr3:uid="{4CE630F9-AD29-4622-BA27-CA5FB4583D5E}" name="1986" dataDxfId="36"/>
    <tableColumn id="5" xr3:uid="{7ABF4916-E240-4F53-BAB9-220AF6A1EB01}" name="1989" dataDxfId="35"/>
    <tableColumn id="6" xr3:uid="{BC5CDE50-3519-44CA-9F3A-2D81F9E76E70}" name="1990" dataDxfId="34"/>
    <tableColumn id="7" xr3:uid="{98DE2A4F-A559-4091-8BDA-D2E39643881C}" name="1991" dataDxfId="33"/>
    <tableColumn id="8" xr3:uid="{4C73F2E8-C98E-4EA2-AFC7-5A60DCA50C44}" name="1992" dataDxfId="32"/>
    <tableColumn id="9" xr3:uid="{BB83278C-C311-4193-B79C-B30CCC285670}" name="1993" dataDxfId="31"/>
    <tableColumn id="10" xr3:uid="{DF7EB230-186D-48B2-A064-B2D6121C0D2B}" name="1994" dataDxfId="30"/>
    <tableColumn id="11" xr3:uid="{6F69992F-0CE8-4110-A4CC-88AD688842B4}" name="1995" dataDxfId="29"/>
    <tableColumn id="12" xr3:uid="{1893ADCC-8EAA-47F4-8049-AC0647126AB2}" name="1996" dataDxfId="28"/>
    <tableColumn id="13" xr3:uid="{9F95338E-B701-473B-A72C-1CD319E7B4AD}" name="1997" dataDxfId="27"/>
    <tableColumn id="14" xr3:uid="{022BAC6A-AE1A-4E6B-84A7-EDF4577407AD}" name="1998" dataDxfId="26"/>
    <tableColumn id="15" xr3:uid="{DF2D13C4-F681-4025-B04B-CCFCE9DB4C45}" name="1999" dataDxfId="25"/>
    <tableColumn id="16" xr3:uid="{A93EF121-9F93-4577-B18E-F72B9BEBE44B}" name="2000" dataDxfId="24"/>
    <tableColumn id="17" xr3:uid="{24FBD136-5F91-413E-A290-C8C16488C511}" name="2001" dataDxfId="23"/>
    <tableColumn id="18" xr3:uid="{4644E88A-5C2D-4333-89DD-98DFCC4AD963}" name="2002" dataDxfId="22"/>
    <tableColumn id="19" xr3:uid="{88913631-4F6D-43C3-AAF2-A01BEEA06E46}" name="2003" dataDxfId="21"/>
    <tableColumn id="20" xr3:uid="{3ACCAB23-E2F3-4ED9-802E-D4754D2932F0}" name="2004" dataDxfId="20"/>
    <tableColumn id="21" xr3:uid="{A083ACC4-7ED1-4D67-B470-96995DFC35EC}" name="2005" dataDxfId="19"/>
    <tableColumn id="22" xr3:uid="{9E475FCD-F1EF-4E6C-AAB2-B6B15BFDCB93}" name="2006" dataDxfId="18"/>
    <tableColumn id="23" xr3:uid="{CEC59A24-F522-4E0F-ABAB-3300107ADE1C}" name="2007" dataDxfId="17"/>
    <tableColumn id="24" xr3:uid="{9597E831-E948-40A8-8544-1CCFD42B2847}" name="2008" dataDxfId="16"/>
    <tableColumn id="25" xr3:uid="{50A061E6-3E6B-4566-9E3D-5AABCA7930F8}" name="2009" dataDxfId="15"/>
    <tableColumn id="26" xr3:uid="{F322A6DA-26DB-486A-8354-FEB66B3AB62C}" name="2010" dataDxfId="14"/>
    <tableColumn id="27" xr3:uid="{3B2D7347-6443-467D-8C79-096AFD93BC3E}" name="2011" dataDxfId="13"/>
    <tableColumn id="28" xr3:uid="{6585A161-6506-4088-AEF4-94734EA006BB}" name="2012" dataDxfId="12"/>
    <tableColumn id="29" xr3:uid="{CE19B24C-26A8-4EA8-AC99-929BEBB57357}" name="2013" dataDxfId="11"/>
    <tableColumn id="30" xr3:uid="{86272EBD-81E6-4EED-9088-A8DB84F23F2C}" name="2014" dataDxfId="10" dataCellStyle="Normal 2"/>
    <tableColumn id="31" xr3:uid="{743EFD5D-EDDC-4158-AB9C-EB2F2F049665}" name="2015" dataDxfId="9" dataCellStyle="Normal 2"/>
    <tableColumn id="32" xr3:uid="{096B3AD2-1510-427C-B3F3-85DB4EC8FF18}" name="2016" dataDxfId="8"/>
    <tableColumn id="33" xr3:uid="{0CFE5FB3-6CE9-43CC-82D8-97891E5992DF}" name="2017" dataDxfId="7"/>
    <tableColumn id="34" xr3:uid="{2EC030B9-69D8-45F8-BE71-F025A545C977}" name="2018" dataDxfId="6"/>
    <tableColumn id="35" xr3:uid="{1C86E5FB-42F1-4061-9087-44283D3EF15E}" name="2019" dataDxfId="5"/>
    <tableColumn id="36" xr3:uid="{E6887E6E-A392-435B-AADE-3019FDED1AFE}" name="2020" dataDxfId="4"/>
    <tableColumn id="37" xr3:uid="{EB587639-F4E7-4950-BAF8-2F4A750DD85F}" name="2021" dataDxfId="3" dataCellStyle="Normal 2"/>
    <tableColumn id="40" xr3:uid="{24B841CB-832A-423A-ADCF-61C690D34138}" name="2022" dataDxfId="2" dataCellStyle="Normal 2"/>
    <tableColumn id="39" xr3:uid="{1F5507BE-3E05-4736-ACC0-F72384F893F6}" name="Total" dataDxfId="1" dataCellStyle="Normal 2">
      <calculatedColumnFormula>SUM(Table1[[#This Row],[1986]:[2021]])</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5" dT="2022-02-26T18:00:27.53" personId="{C4266E41-1BB9-4E4A-B5E0-B9BA6EBA3477}" id="{6742F6CE-2EEE-44AC-AD26-16D6972F97FE}">
    <text>Revisar la base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istemas.inec.cr/pad5/index.php/catalog" TargetMode="External"/><Relationship Id="rId18" Type="http://schemas.openxmlformats.org/officeDocument/2006/relationships/hyperlink" Target="https://www.inegi.org.mx/datos/" TargetMode="External"/><Relationship Id="rId26" Type="http://schemas.openxmlformats.org/officeDocument/2006/relationships/hyperlink" Target="https://statisticsguyana.gov.gy/data/databases/" TargetMode="External"/><Relationship Id="rId39" Type="http://schemas.openxmlformats.org/officeDocument/2006/relationships/hyperlink" Target="http://observatorio.ministeriodesarrollosocial.gob.cl/encuesta-casen-2022" TargetMode="External"/><Relationship Id="rId21" Type="http://schemas.openxmlformats.org/officeDocument/2006/relationships/hyperlink" Target="https://www.ine.gub.uy/web/guest/encuesta-continua-de-hogares1" TargetMode="External"/><Relationship Id="rId34" Type="http://schemas.openxmlformats.org/officeDocument/2006/relationships/hyperlink" Target="https://stats.gov.bb/statistics/data/" TargetMode="External"/><Relationship Id="rId7" Type="http://schemas.openxmlformats.org/officeDocument/2006/relationships/hyperlink" Target="mailto:DIETHERBE@iadb.org" TargetMode="External"/><Relationship Id="rId12" Type="http://schemas.openxmlformats.org/officeDocument/2006/relationships/hyperlink" Target="https://www.ibge.gov.br/estatisticas-novoportal/sociais/populacao/9173-pesquisa-nacional-por-amostra-de-domicilios-continua-trimestral.html?=&amp;t=downloads" TargetMode="External"/><Relationship Id="rId17" Type="http://schemas.openxmlformats.org/officeDocument/2006/relationships/hyperlink" Target="https://www.ine.gob.hn/V3/pobrezamonetaria" TargetMode="External"/><Relationship Id="rId25" Type="http://schemas.openxmlformats.org/officeDocument/2006/relationships/hyperlink" Target="https://inec.gob.pa/Default.aspx" TargetMode="External"/><Relationship Id="rId33" Type="http://schemas.openxmlformats.org/officeDocument/2006/relationships/hyperlink" Target="https://stats.gov.bs/" TargetMode="External"/><Relationship Id="rId38" Type="http://schemas.openxmlformats.org/officeDocument/2006/relationships/hyperlink" Target="https://aplicaciones3.ecuadorencifras.gob.ec/BIINEC-war/index.xhtml" TargetMode="External"/><Relationship Id="rId2" Type="http://schemas.openxmlformats.org/officeDocument/2006/relationships/hyperlink" Target="mailto:DIETHERBE@iadb.org" TargetMode="External"/><Relationship Id="rId16" Type="http://schemas.openxmlformats.org/officeDocument/2006/relationships/hyperlink" Target="https://www.ecuadorencifras.gob.ec/empleo-dic-2020/" TargetMode="External"/><Relationship Id="rId20" Type="http://schemas.openxmlformats.org/officeDocument/2006/relationships/hyperlink" Target="http://iinei.inei.gob.pe/microdatos/" TargetMode="External"/><Relationship Id="rId29" Type="http://schemas.openxmlformats.org/officeDocument/2006/relationships/hyperlink" Target="https://www.ine.gov.py/datos/encuestas/eph/" TargetMode="External"/><Relationship Id="rId1" Type="http://schemas.openxmlformats.org/officeDocument/2006/relationships/hyperlink" Target="http://www.caribbeaneconomics.org/" TargetMode="External"/><Relationship Id="rId6" Type="http://schemas.openxmlformats.org/officeDocument/2006/relationships/hyperlink" Target="mailto:DIETHERBE@iadb.org" TargetMode="External"/><Relationship Id="rId11" Type="http://schemas.openxmlformats.org/officeDocument/2006/relationships/hyperlink" Target="https://www.ine.gob.bo/index.php/censos-y-banco-de-datos/censos/bases-de-datos-encuestas-sociales/" TargetMode="External"/><Relationship Id="rId24" Type="http://schemas.openxmlformats.org/officeDocument/2006/relationships/hyperlink" Target="http://www.ine.gob.gt/ine/estadisticas/bases-de-datos/" TargetMode="External"/><Relationship Id="rId32" Type="http://schemas.openxmlformats.org/officeDocument/2006/relationships/hyperlink" Target="http://sib.org.bz/data-portals/microdata/" TargetMode="External"/><Relationship Id="rId37" Type="http://schemas.openxmlformats.org/officeDocument/2006/relationships/hyperlink" Target="https://drive.google.com/drive/folders/1-FP6bUWS6n-8VbLtogGa74daI2c9BXOl" TargetMode="External"/><Relationship Id="rId40" Type="http://schemas.openxmlformats.org/officeDocument/2006/relationships/printerSettings" Target="../printerSettings/printerSettings5.bin"/><Relationship Id="rId5" Type="http://schemas.openxmlformats.org/officeDocument/2006/relationships/hyperlink" Target="mailto:DIETHERBE@iadb.org" TargetMode="External"/><Relationship Id="rId15" Type="http://schemas.openxmlformats.org/officeDocument/2006/relationships/hyperlink" Target="https://www.bancentral.gov.do/a/d/2574-inicio" TargetMode="External"/><Relationship Id="rId23" Type="http://schemas.openxmlformats.org/officeDocument/2006/relationships/hyperlink" Target="https://www.ine.gov.py/" TargetMode="External"/><Relationship Id="rId28" Type="http://schemas.openxmlformats.org/officeDocument/2006/relationships/hyperlink" Target="http://microdatos.dane.gov.co/index.php/catalog/660/get_microdata" TargetMode="External"/><Relationship Id="rId36" Type="http://schemas.openxmlformats.org/officeDocument/2006/relationships/hyperlink" Target="https://statinja.gov.jm/projects.aspx" TargetMode="External"/><Relationship Id="rId10" Type="http://schemas.openxmlformats.org/officeDocument/2006/relationships/hyperlink" Target="https://www.indec.gob.ar/indec/web/Institucional-Indec-BasesDeDatos" TargetMode="External"/><Relationship Id="rId19" Type="http://schemas.openxmlformats.org/officeDocument/2006/relationships/hyperlink" Target="https://www.inide.gob.ni/" TargetMode="External"/><Relationship Id="rId31" Type="http://schemas.openxmlformats.org/officeDocument/2006/relationships/hyperlink" Target="https://www.ibge.gov.br/estatisticas/downloads-estatisticas.html?caminho=Trabalho_e_Rendimento/Pesquisa_Nacional_por_Amostra_de_Domicilios_continua/Anual/Microdados/Visita" TargetMode="External"/><Relationship Id="rId4" Type="http://schemas.openxmlformats.org/officeDocument/2006/relationships/hyperlink" Target="mailto:DIETHERBE@iadb.org" TargetMode="External"/><Relationship Id="rId9" Type="http://schemas.openxmlformats.org/officeDocument/2006/relationships/hyperlink" Target="mailto:DIETHERBE@iadb.org" TargetMode="External"/><Relationship Id="rId14" Type="http://schemas.openxmlformats.org/officeDocument/2006/relationships/hyperlink" Target="https://sitios.dane.gov.co/anda-index/" TargetMode="External"/><Relationship Id="rId22" Type="http://schemas.openxmlformats.org/officeDocument/2006/relationships/hyperlink" Target="http://aplicaciones.digestyc.gob.sv/Repositorio_archivos/" TargetMode="External"/><Relationship Id="rId27" Type="http://schemas.openxmlformats.org/officeDocument/2006/relationships/hyperlink" Target="http://microdatos.dane.gov.co/index.php/catalog/708/get_microdata" TargetMode="External"/><Relationship Id="rId30" Type="http://schemas.openxmlformats.org/officeDocument/2006/relationships/hyperlink" Target="http://observatorio.ministeriodesarrollosocial.gob.cl/encuesta-casen-en-pandemia-2020" TargetMode="External"/><Relationship Id="rId35" Type="http://schemas.openxmlformats.org/officeDocument/2006/relationships/hyperlink" Target="mailto:SAMORENO@contraloria.gob.pa" TargetMode="External"/><Relationship Id="rId8" Type="http://schemas.openxmlformats.org/officeDocument/2006/relationships/hyperlink" Target="mailto:DIETHERBE@iadb.org" TargetMode="External"/><Relationship Id="rId3" Type="http://schemas.openxmlformats.org/officeDocument/2006/relationships/hyperlink" Target="http://www.caribbeaneconomics.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stats.gov.bb/statistics/data/" TargetMode="External"/><Relationship Id="rId2" Type="http://schemas.openxmlformats.org/officeDocument/2006/relationships/hyperlink" Target="http://sib.org.bz/data-portals/microdata/" TargetMode="External"/><Relationship Id="rId1" Type="http://schemas.openxmlformats.org/officeDocument/2006/relationships/hyperlink" Target="https://www.bahamas.gov.bs/wps/portal/public/Reports%20and%20Surveys/Semi-Annually/!ut/p/b1/vZbbzqJIFIWf5X8A2uIMl4UgIlAiR-GGCAhyPirg04_d6clk0un2pmPVVVVW5WOtvXfCJticN0FzeeTZZcrb5lJ9PwdMeBLAydJ4EnKiRAHIUJAVaJOUKWbjbc57nxS2rT5Lkhkegjg-rau69EcwqYnVb698JZ6DKa8ZKdLVsCHEjq5oQygShqesZ_h0m_h5L7DHsFdy05N9jHZUn8jcxtvfVFexyIvQ-GboE-t99qa7qd_CUDpacywE0Gajbrxvr7clrodbne_iZKm6yUhEgQeyQeyL2uPBQnrO8VI_BS_rcWcRt4lbM91paiBc6l1wdxeDnlIOxgd16Kmvl2n_ZRr8ZkHwp0zADv_5_g-CN5m-eU-8r0nwQ0ICWYeQ4nSZBgxQHEODBrsnjhT4KfiTxT-bJN4J8I3_ErC_FbhgY2_OgAqtYu2UZ_k0i-dp1gGO9EJ_fQKuojJ0kFMd0SQgpJnK6-6IRISsyAc2ayr6lBqJazoCFKdln2DvgPingeRngTKgPg1kPg2kPwyUwaeBxKeBf38sDpsgj-pvc1x_A99wmqIpwDAAcDxDAGLjHvyVF9sDlGCQCn43ERd80s-RNGfB9NzL8RU2ZIkhTZyYa-H6z9o7UPQxPq9CbJVVN9BMeiJMU-EHUS4s64wOhi5kwT7JX9dRpqQPvBQorpxDkmAfWLJsJy2Ru3MFcAGgvrRD45TxYTY4NH1OBkIQM1oLxq8N2rf19U1c3K8tD1bcFk_PqYBPvMR1O9p_j0vVJwufREgCBxCWU-mTdDsgGxl6Ev0bV9-3avEOyH4YeKQ-DfzRgUWMa2KrzDK0s5HMITakvLXwmiMjHSntKMrr5VHA0dkiUwLc4woVYqT7QFy6NmrRVG2B5lUBm7HVNZpt1MU3twzw5UrYxFgMfsne6y5NDrGqU6t3a3NvG0u5Eem2uRuiTM0btZXiyA4Jf498I5iLI38Pp6FWrR7jWFc-EJKJZTmul1TutvmrFy_KsDQ-Xh6k0gT2GJeuY7cojZhy5bGTe_ST-evrnflPl5f6--X937xTHEURHE4CnmBZmuM2buFTYc-95l23QqtrpyRKsMbKMbOpsrrOioo4VUJ4Ne4Azx8DMbittusJ30_HWUdNdjWRYkgIck_iEWGNc3793CV3fAudluIdOZTWg-L3yiQc4e16vvt3AsIkDKMza4_7sW_pUWuTA23sLviw83B3yFY8P64kXwT6Go5eetSdsbPV24C1i83OraMdyR4ApSV3dxhr4SNYac1rskG8pk186YqeeDYpNT_usJLNykPTnKOKr8e09k07TlAWzq4ZCpuufqiqxphSin7d1AX7b_tf_wC8qvtP/dl4/d5/L2dBISEvZ0FBIS9nQSEh/" TargetMode="External"/><Relationship Id="rId6" Type="http://schemas.openxmlformats.org/officeDocument/2006/relationships/printerSettings" Target="../printerSettings/printerSettings8.bin"/><Relationship Id="rId5" Type="http://schemas.openxmlformats.org/officeDocument/2006/relationships/hyperlink" Target="https://www.inide.gob.ni/Home/ech" TargetMode="External"/><Relationship Id="rId4" Type="http://schemas.openxmlformats.org/officeDocument/2006/relationships/hyperlink" Target="https://statinja.gov.jm/project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61"/>
  <sheetViews>
    <sheetView showGridLines="0" zoomScale="115" zoomScaleNormal="115" workbookViewId="0">
      <pane xSplit="3" ySplit="2" topLeftCell="D3" activePane="bottomRight" state="frozen"/>
      <selection pane="topRight" activeCell="C1" sqref="C1"/>
      <selection pane="bottomLeft" activeCell="A3" sqref="A3"/>
      <selection pane="bottomRight" activeCell="AR42" sqref="AR42"/>
    </sheetView>
  </sheetViews>
  <sheetFormatPr defaultColWidth="9" defaultRowHeight="11.25" customHeight="1" x14ac:dyDescent="0.25"/>
  <cols>
    <col min="1" max="1" width="6" style="52" customWidth="1"/>
    <col min="2" max="2" width="9.33203125" style="55" customWidth="1"/>
    <col min="3" max="3" width="17.5546875" style="55" customWidth="1"/>
    <col min="4" max="4" width="11" style="55" bestFit="1" customWidth="1"/>
    <col min="5" max="39" width="4.33203125" style="52" customWidth="1"/>
    <col min="40" max="40" width="12.33203125" style="52" customWidth="1"/>
    <col min="41" max="41" width="17.6640625" style="52" customWidth="1"/>
    <col min="42" max="42" width="14.44140625" style="52" customWidth="1"/>
    <col min="43" max="45" width="9" style="53"/>
    <col min="46" max="16384" width="9" style="55"/>
  </cols>
  <sheetData>
    <row r="1" spans="1:75" ht="14.4" x14ac:dyDescent="0.25">
      <c r="B1" s="243" t="s">
        <v>0</v>
      </c>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51"/>
      <c r="AM1" s="93"/>
      <c r="AN1" s="51"/>
      <c r="AO1" s="51"/>
      <c r="AP1" s="51"/>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row>
    <row r="2" spans="1:75" ht="55.2" customHeight="1" x14ac:dyDescent="0.25">
      <c r="A2" s="157" t="s">
        <v>1</v>
      </c>
      <c r="B2" s="39" t="s">
        <v>2</v>
      </c>
      <c r="C2" s="39" t="s">
        <v>3</v>
      </c>
      <c r="D2" s="91" t="s">
        <v>4</v>
      </c>
      <c r="E2" s="162">
        <v>1986</v>
      </c>
      <c r="F2" s="162">
        <v>1989</v>
      </c>
      <c r="G2" s="162">
        <v>1990</v>
      </c>
      <c r="H2" s="162">
        <v>1991</v>
      </c>
      <c r="I2" s="162">
        <v>1992</v>
      </c>
      <c r="J2" s="162">
        <v>1993</v>
      </c>
      <c r="K2" s="162">
        <v>1994</v>
      </c>
      <c r="L2" s="162">
        <v>1995</v>
      </c>
      <c r="M2" s="162">
        <v>1996</v>
      </c>
      <c r="N2" s="162">
        <v>1997</v>
      </c>
      <c r="O2" s="162">
        <v>1998</v>
      </c>
      <c r="P2" s="162">
        <v>1999</v>
      </c>
      <c r="Q2" s="162">
        <v>2000</v>
      </c>
      <c r="R2" s="162">
        <v>2001</v>
      </c>
      <c r="S2" s="162">
        <v>2002</v>
      </c>
      <c r="T2" s="162">
        <v>2003</v>
      </c>
      <c r="U2" s="162">
        <v>2004</v>
      </c>
      <c r="V2" s="163">
        <v>2005</v>
      </c>
      <c r="W2" s="162">
        <v>2006</v>
      </c>
      <c r="X2" s="162">
        <v>2007</v>
      </c>
      <c r="Y2" s="162">
        <v>2008</v>
      </c>
      <c r="Z2" s="162">
        <v>2009</v>
      </c>
      <c r="AA2" s="162">
        <v>2010</v>
      </c>
      <c r="AB2" s="162">
        <v>2011</v>
      </c>
      <c r="AC2" s="162">
        <v>2012</v>
      </c>
      <c r="AD2" s="162">
        <v>2013</v>
      </c>
      <c r="AE2" s="162">
        <v>2014</v>
      </c>
      <c r="AF2" s="162">
        <v>2015</v>
      </c>
      <c r="AG2" s="162">
        <v>2016</v>
      </c>
      <c r="AH2" s="162">
        <v>2017</v>
      </c>
      <c r="AI2" s="162">
        <v>2018</v>
      </c>
      <c r="AJ2" s="162">
        <v>2019</v>
      </c>
      <c r="AK2" s="162">
        <v>2020</v>
      </c>
      <c r="AL2" s="164">
        <v>2021</v>
      </c>
      <c r="AM2" s="94">
        <v>2022</v>
      </c>
      <c r="AN2" s="56" t="s">
        <v>5</v>
      </c>
      <c r="AO2" s="56" t="s">
        <v>6</v>
      </c>
      <c r="AP2" s="56" t="s">
        <v>7</v>
      </c>
    </row>
    <row r="3" spans="1:75" ht="11.25" customHeight="1" x14ac:dyDescent="0.25">
      <c r="A3" s="157" t="b">
        <v>1</v>
      </c>
      <c r="B3" s="245" t="s">
        <v>8</v>
      </c>
      <c r="C3" s="57" t="s">
        <v>9</v>
      </c>
      <c r="D3" s="72" t="s">
        <v>10</v>
      </c>
      <c r="E3" s="90"/>
      <c r="F3" s="90"/>
      <c r="G3" s="90"/>
      <c r="H3" s="90"/>
      <c r="I3" s="40"/>
      <c r="J3" s="40"/>
      <c r="K3" s="40"/>
      <c r="L3" s="40"/>
      <c r="M3" s="40"/>
      <c r="N3" s="40"/>
      <c r="O3" s="40"/>
      <c r="P3" s="40"/>
      <c r="Q3" s="40"/>
      <c r="R3" s="40"/>
      <c r="S3" s="40"/>
      <c r="T3" s="90">
        <v>1</v>
      </c>
      <c r="U3" s="90">
        <v>2</v>
      </c>
      <c r="V3" s="90">
        <v>2</v>
      </c>
      <c r="W3" s="90">
        <v>2</v>
      </c>
      <c r="X3" s="90">
        <v>2</v>
      </c>
      <c r="Y3" s="90">
        <v>2</v>
      </c>
      <c r="Z3" s="90">
        <v>2</v>
      </c>
      <c r="AA3" s="90">
        <v>2</v>
      </c>
      <c r="AB3" s="90">
        <v>2</v>
      </c>
      <c r="AC3" s="90">
        <v>2</v>
      </c>
      <c r="AD3" s="90">
        <v>2</v>
      </c>
      <c r="AE3" s="90">
        <v>2</v>
      </c>
      <c r="AF3" s="90">
        <v>1</v>
      </c>
      <c r="AG3" s="90">
        <v>1</v>
      </c>
      <c r="AH3" s="90">
        <v>1</v>
      </c>
      <c r="AI3" s="90">
        <v>1</v>
      </c>
      <c r="AJ3" s="90">
        <v>1</v>
      </c>
      <c r="AK3" s="72">
        <v>1</v>
      </c>
      <c r="AL3" s="72">
        <v>0</v>
      </c>
      <c r="AM3" s="72"/>
      <c r="AN3" s="90" t="s">
        <v>11</v>
      </c>
      <c r="AO3" s="40" t="s">
        <v>12</v>
      </c>
      <c r="AP3" s="89" t="s">
        <v>13</v>
      </c>
    </row>
    <row r="4" spans="1:75" ht="11.25" hidden="1" customHeight="1" x14ac:dyDescent="0.25">
      <c r="A4" s="157"/>
      <c r="B4" s="246"/>
      <c r="C4" s="57" t="s">
        <v>14</v>
      </c>
      <c r="D4" s="72"/>
      <c r="E4" s="90"/>
      <c r="F4" s="90"/>
      <c r="G4" s="90"/>
      <c r="H4" s="90"/>
      <c r="I4" s="90">
        <v>2</v>
      </c>
      <c r="J4" s="90">
        <v>2</v>
      </c>
      <c r="K4" s="90">
        <v>2</v>
      </c>
      <c r="L4" s="90">
        <v>2</v>
      </c>
      <c r="M4" s="90">
        <v>2</v>
      </c>
      <c r="N4" s="90">
        <v>2</v>
      </c>
      <c r="O4" s="90">
        <v>2</v>
      </c>
      <c r="P4" s="90">
        <v>2</v>
      </c>
      <c r="Q4" s="90">
        <v>2</v>
      </c>
      <c r="R4" s="90">
        <v>2</v>
      </c>
      <c r="S4" s="90">
        <v>2</v>
      </c>
      <c r="T4" s="90">
        <v>1</v>
      </c>
      <c r="U4" s="90"/>
      <c r="V4" s="90"/>
      <c r="W4" s="90"/>
      <c r="X4" s="90"/>
      <c r="Y4" s="90"/>
      <c r="Z4" s="90"/>
      <c r="AA4" s="90"/>
      <c r="AB4" s="90"/>
      <c r="AC4" s="90"/>
      <c r="AD4" s="40"/>
      <c r="AE4" s="40"/>
      <c r="AF4" s="40"/>
      <c r="AG4" s="40"/>
      <c r="AH4" s="40"/>
      <c r="AI4" s="40"/>
      <c r="AJ4" s="40"/>
      <c r="AK4" s="72"/>
      <c r="AL4" s="72"/>
      <c r="AM4" s="72"/>
      <c r="AN4" s="40"/>
      <c r="AO4" s="40"/>
      <c r="AP4" s="86"/>
    </row>
    <row r="5" spans="1:75" ht="11.25" customHeight="1" x14ac:dyDescent="0.25">
      <c r="A5" s="157" t="b">
        <v>1</v>
      </c>
      <c r="B5" s="96" t="s">
        <v>15</v>
      </c>
      <c r="C5" s="57" t="s">
        <v>16</v>
      </c>
      <c r="D5" s="160" t="s">
        <v>17</v>
      </c>
      <c r="E5" s="90"/>
      <c r="F5" s="90"/>
      <c r="G5" s="90"/>
      <c r="H5" s="90"/>
      <c r="I5" s="90"/>
      <c r="J5" s="90"/>
      <c r="K5" s="90"/>
      <c r="L5" s="90"/>
      <c r="M5" s="90"/>
      <c r="N5" s="90"/>
      <c r="O5" s="90"/>
      <c r="P5" s="90"/>
      <c r="Q5" s="90"/>
      <c r="R5" s="90">
        <v>1</v>
      </c>
      <c r="S5" s="90">
        <v>1</v>
      </c>
      <c r="T5" s="90">
        <v>1</v>
      </c>
      <c r="U5" s="90">
        <v>1</v>
      </c>
      <c r="V5" s="90">
        <v>1</v>
      </c>
      <c r="W5" s="90">
        <v>1</v>
      </c>
      <c r="X5" s="90">
        <v>1</v>
      </c>
      <c r="Y5" s="90">
        <v>1</v>
      </c>
      <c r="Z5" s="90">
        <v>1</v>
      </c>
      <c r="AA5" s="90"/>
      <c r="AB5" s="90">
        <v>1</v>
      </c>
      <c r="AC5" s="90">
        <v>1</v>
      </c>
      <c r="AD5" s="40">
        <v>1</v>
      </c>
      <c r="AE5" s="40">
        <v>1</v>
      </c>
      <c r="AF5" s="161"/>
      <c r="AG5" s="161"/>
      <c r="AH5" s="161"/>
      <c r="AI5" s="161"/>
      <c r="AJ5" s="161"/>
      <c r="AK5" s="161"/>
      <c r="AL5" s="72"/>
      <c r="AM5" s="72"/>
      <c r="AN5" s="40" t="s">
        <v>18</v>
      </c>
      <c r="AO5" s="40" t="s">
        <v>19</v>
      </c>
      <c r="AP5" s="86"/>
    </row>
    <row r="6" spans="1:75" ht="11.25" customHeight="1" x14ac:dyDescent="0.25">
      <c r="A6" s="157" t="b">
        <v>1</v>
      </c>
      <c r="B6" s="96" t="s">
        <v>20</v>
      </c>
      <c r="C6" s="57" t="s">
        <v>16</v>
      </c>
      <c r="D6" s="160" t="s">
        <v>21</v>
      </c>
      <c r="E6" s="90"/>
      <c r="F6" s="90"/>
      <c r="G6" s="90"/>
      <c r="H6" s="90"/>
      <c r="I6" s="90"/>
      <c r="J6" s="90">
        <v>1</v>
      </c>
      <c r="K6" s="90">
        <v>1</v>
      </c>
      <c r="L6" s="90">
        <v>1</v>
      </c>
      <c r="M6" s="90">
        <v>1</v>
      </c>
      <c r="N6" s="90">
        <v>1</v>
      </c>
      <c r="O6" s="90">
        <v>1</v>
      </c>
      <c r="P6" s="90">
        <v>1</v>
      </c>
      <c r="Q6" s="90"/>
      <c r="R6" s="90">
        <v>1</v>
      </c>
      <c r="S6" s="90">
        <v>1</v>
      </c>
      <c r="T6" s="90">
        <v>1</v>
      </c>
      <c r="U6" s="90">
        <v>1</v>
      </c>
      <c r="V6" s="90">
        <v>1</v>
      </c>
      <c r="W6" s="90"/>
      <c r="X6" s="90">
        <v>1</v>
      </c>
      <c r="Y6" s="90"/>
      <c r="Z6" s="90"/>
      <c r="AA6" s="90"/>
      <c r="AB6" s="90"/>
      <c r="AC6" s="90"/>
      <c r="AD6" s="161"/>
      <c r="AE6" s="161"/>
      <c r="AF6" s="161"/>
      <c r="AG6" s="161"/>
      <c r="AH6" s="161"/>
      <c r="AI6" s="161"/>
      <c r="AJ6" s="161"/>
      <c r="AK6" s="161"/>
      <c r="AL6" s="161"/>
      <c r="AM6" s="72"/>
      <c r="AN6" s="90" t="s">
        <v>18</v>
      </c>
      <c r="AO6" s="90" t="s">
        <v>19</v>
      </c>
      <c r="AP6" s="89"/>
    </row>
    <row r="7" spans="1:75" ht="11.25" customHeight="1" x14ac:dyDescent="0.25">
      <c r="A7" s="157" t="b">
        <v>1</v>
      </c>
      <c r="B7" s="247" t="s">
        <v>22</v>
      </c>
      <c r="C7" s="57" t="s">
        <v>23</v>
      </c>
      <c r="D7" s="72" t="s">
        <v>24</v>
      </c>
      <c r="E7" s="90"/>
      <c r="F7" s="90"/>
      <c r="G7" s="90"/>
      <c r="H7" s="90"/>
      <c r="I7" s="90"/>
      <c r="J7" s="90"/>
      <c r="K7" s="90"/>
      <c r="L7" s="90"/>
      <c r="M7" s="90"/>
      <c r="N7" s="90"/>
      <c r="O7" s="90"/>
      <c r="P7" s="90">
        <v>1</v>
      </c>
      <c r="Q7" s="90">
        <v>1</v>
      </c>
      <c r="R7" s="90">
        <v>1</v>
      </c>
      <c r="S7" s="90">
        <v>1</v>
      </c>
      <c r="T7" s="90">
        <v>1</v>
      </c>
      <c r="U7" s="90"/>
      <c r="V7" s="90">
        <v>1</v>
      </c>
      <c r="W7" s="90">
        <v>1</v>
      </c>
      <c r="X7" s="90">
        <v>1</v>
      </c>
      <c r="Y7" s="90">
        <v>1</v>
      </c>
      <c r="Z7" s="90">
        <v>1</v>
      </c>
      <c r="AA7" s="90"/>
      <c r="AB7" s="90">
        <v>1</v>
      </c>
      <c r="AC7" s="90">
        <v>1</v>
      </c>
      <c r="AD7" s="40">
        <v>1</v>
      </c>
      <c r="AE7" s="40">
        <v>1</v>
      </c>
      <c r="AF7" s="40">
        <v>1</v>
      </c>
      <c r="AG7" s="40">
        <v>1</v>
      </c>
      <c r="AH7" s="40">
        <v>1</v>
      </c>
      <c r="AI7" s="40">
        <v>1</v>
      </c>
      <c r="AJ7" s="40"/>
      <c r="AK7" s="72">
        <v>1</v>
      </c>
      <c r="AL7" s="72">
        <v>0</v>
      </c>
      <c r="AM7" s="72"/>
      <c r="AN7" s="40" t="s">
        <v>11</v>
      </c>
      <c r="AO7" s="40" t="s">
        <v>12</v>
      </c>
      <c r="AP7" s="86" t="s">
        <v>25</v>
      </c>
    </row>
    <row r="8" spans="1:75" ht="11.25" hidden="1" customHeight="1" x14ac:dyDescent="0.25">
      <c r="A8" s="157"/>
      <c r="B8" s="247"/>
      <c r="C8" s="57" t="s">
        <v>26</v>
      </c>
      <c r="D8" s="72"/>
      <c r="E8" s="90"/>
      <c r="F8" s="90"/>
      <c r="G8" s="90">
        <v>1</v>
      </c>
      <c r="H8" s="90">
        <v>1</v>
      </c>
      <c r="I8" s="90">
        <v>1</v>
      </c>
      <c r="J8" s="90">
        <v>1</v>
      </c>
      <c r="K8" s="90">
        <v>1</v>
      </c>
      <c r="L8" s="90">
        <v>1</v>
      </c>
      <c r="M8" s="90"/>
      <c r="N8" s="90"/>
      <c r="O8" s="90"/>
      <c r="P8" s="90"/>
      <c r="Q8" s="90"/>
      <c r="R8" s="90"/>
      <c r="S8" s="90"/>
      <c r="T8" s="90"/>
      <c r="U8" s="90"/>
      <c r="V8" s="90"/>
      <c r="W8" s="90"/>
      <c r="X8" s="90"/>
      <c r="Y8" s="90"/>
      <c r="Z8" s="90"/>
      <c r="AA8" s="90"/>
      <c r="AB8" s="90"/>
      <c r="AC8" s="90"/>
      <c r="AD8" s="40"/>
      <c r="AE8" s="40"/>
      <c r="AF8" s="40"/>
      <c r="AG8" s="40"/>
      <c r="AH8" s="40"/>
      <c r="AI8" s="40"/>
      <c r="AJ8" s="40"/>
      <c r="AK8" s="72"/>
      <c r="AL8" s="72"/>
      <c r="AM8" s="72"/>
      <c r="AN8" s="40"/>
      <c r="AO8" s="40"/>
      <c r="AP8" s="86"/>
    </row>
    <row r="9" spans="1:75" ht="10.95" hidden="1" customHeight="1" x14ac:dyDescent="0.25">
      <c r="A9" s="157"/>
      <c r="B9" s="247"/>
      <c r="C9" s="57" t="s">
        <v>27</v>
      </c>
      <c r="D9" s="72"/>
      <c r="E9" s="90"/>
      <c r="F9" s="90"/>
      <c r="G9" s="90"/>
      <c r="H9" s="90"/>
      <c r="I9" s="90"/>
      <c r="J9" s="90"/>
      <c r="K9" s="90"/>
      <c r="L9" s="90"/>
      <c r="M9" s="90">
        <v>1</v>
      </c>
      <c r="N9" s="90">
        <v>1</v>
      </c>
      <c r="O9" s="90"/>
      <c r="P9" s="90"/>
      <c r="Q9" s="90"/>
      <c r="R9" s="90"/>
      <c r="S9" s="90"/>
      <c r="T9" s="90"/>
      <c r="U9" s="90"/>
      <c r="V9" s="90"/>
      <c r="W9" s="90"/>
      <c r="X9" s="90"/>
      <c r="Y9" s="90"/>
      <c r="Z9" s="90"/>
      <c r="AA9" s="90"/>
      <c r="AB9" s="90"/>
      <c r="AC9" s="90"/>
      <c r="AD9" s="40"/>
      <c r="AE9" s="40"/>
      <c r="AF9" s="40"/>
      <c r="AG9" s="40"/>
      <c r="AH9" s="40"/>
      <c r="AI9" s="40"/>
      <c r="AJ9" s="40"/>
      <c r="AK9" s="72"/>
      <c r="AL9" s="72"/>
      <c r="AM9" s="72"/>
      <c r="AN9" s="40"/>
      <c r="AO9" s="40"/>
      <c r="AP9" s="86"/>
    </row>
    <row r="10" spans="1:75" ht="11.25" hidden="1" customHeight="1" x14ac:dyDescent="0.25">
      <c r="A10" s="157"/>
      <c r="B10" s="247" t="s">
        <v>28</v>
      </c>
      <c r="C10" s="39" t="s">
        <v>29</v>
      </c>
      <c r="D10" s="72"/>
      <c r="E10" s="90"/>
      <c r="F10" s="90"/>
      <c r="G10" s="90">
        <v>1</v>
      </c>
      <c r="H10" s="90"/>
      <c r="I10" s="90">
        <v>1</v>
      </c>
      <c r="J10" s="90">
        <v>1</v>
      </c>
      <c r="K10" s="90"/>
      <c r="L10" s="90">
        <v>1</v>
      </c>
      <c r="M10" s="90">
        <v>1</v>
      </c>
      <c r="N10" s="90">
        <v>1</v>
      </c>
      <c r="O10" s="90">
        <v>1</v>
      </c>
      <c r="P10" s="90">
        <v>1</v>
      </c>
      <c r="Q10" s="90"/>
      <c r="R10" s="90">
        <v>1</v>
      </c>
      <c r="S10" s="90">
        <v>1</v>
      </c>
      <c r="T10" s="90">
        <v>1</v>
      </c>
      <c r="U10" s="90">
        <v>1</v>
      </c>
      <c r="V10" s="90">
        <v>1</v>
      </c>
      <c r="W10" s="90">
        <v>1</v>
      </c>
      <c r="X10" s="90">
        <v>1</v>
      </c>
      <c r="Y10" s="90">
        <v>1</v>
      </c>
      <c r="Z10" s="90">
        <v>1</v>
      </c>
      <c r="AA10" s="90"/>
      <c r="AB10" s="90">
        <v>1</v>
      </c>
      <c r="AC10" s="90">
        <v>1</v>
      </c>
      <c r="AD10" s="90">
        <v>1</v>
      </c>
      <c r="AE10" s="90">
        <v>1</v>
      </c>
      <c r="AF10" s="90">
        <v>1</v>
      </c>
      <c r="AG10" s="90"/>
      <c r="AH10" s="90"/>
      <c r="AI10" s="90"/>
      <c r="AJ10" s="90"/>
      <c r="AK10" s="72"/>
      <c r="AL10" s="72"/>
      <c r="AM10" s="72"/>
      <c r="AN10" s="90"/>
      <c r="AO10" s="90"/>
      <c r="AP10" s="89"/>
    </row>
    <row r="11" spans="1:75" ht="11.25" customHeight="1" x14ac:dyDescent="0.25">
      <c r="A11" s="157" t="b">
        <v>1</v>
      </c>
      <c r="B11" s="247"/>
      <c r="C11" s="39" t="s">
        <v>30</v>
      </c>
      <c r="D11" s="72" t="s">
        <v>17</v>
      </c>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90"/>
      <c r="AF11" s="90"/>
      <c r="AG11" s="90">
        <v>1</v>
      </c>
      <c r="AH11" s="90">
        <v>1</v>
      </c>
      <c r="AI11" s="90">
        <v>1</v>
      </c>
      <c r="AJ11" s="90">
        <v>1</v>
      </c>
      <c r="AK11" s="87">
        <v>1</v>
      </c>
      <c r="AL11" s="72">
        <v>0</v>
      </c>
      <c r="AM11" s="72"/>
      <c r="AN11" s="90" t="s">
        <v>11</v>
      </c>
      <c r="AO11" s="40" t="s">
        <v>12</v>
      </c>
      <c r="AP11" s="89" t="s">
        <v>31</v>
      </c>
    </row>
    <row r="12" spans="1:75" ht="12" x14ac:dyDescent="0.25">
      <c r="A12" s="157" t="b">
        <v>1</v>
      </c>
      <c r="B12" s="96" t="s">
        <v>32</v>
      </c>
      <c r="C12" s="39" t="s">
        <v>33</v>
      </c>
      <c r="D12" s="72" t="s">
        <v>17</v>
      </c>
      <c r="E12" s="90"/>
      <c r="F12" s="90"/>
      <c r="G12" s="90"/>
      <c r="H12" s="90"/>
      <c r="I12" s="90"/>
      <c r="J12" s="90"/>
      <c r="K12" s="90"/>
      <c r="L12" s="90"/>
      <c r="M12" s="90"/>
      <c r="N12" s="90"/>
      <c r="O12" s="90"/>
      <c r="P12" s="90"/>
      <c r="Q12" s="90">
        <v>1</v>
      </c>
      <c r="R12" s="90"/>
      <c r="S12" s="90"/>
      <c r="T12" s="90"/>
      <c r="U12" s="90">
        <v>1</v>
      </c>
      <c r="V12" s="90">
        <v>1</v>
      </c>
      <c r="W12" s="90">
        <v>1</v>
      </c>
      <c r="X12" s="90">
        <v>1</v>
      </c>
      <c r="Y12" s="90">
        <v>1</v>
      </c>
      <c r="Z12" s="90">
        <v>1</v>
      </c>
      <c r="AA12" s="90">
        <v>1</v>
      </c>
      <c r="AB12" s="90">
        <v>1</v>
      </c>
      <c r="AC12" s="90">
        <v>1</v>
      </c>
      <c r="AD12" s="90">
        <v>1</v>
      </c>
      <c r="AE12" s="90">
        <v>1</v>
      </c>
      <c r="AF12" s="90">
        <v>1</v>
      </c>
      <c r="AG12" s="90">
        <v>1</v>
      </c>
      <c r="AH12" s="161"/>
      <c r="AI12" s="161"/>
      <c r="AJ12" s="161"/>
      <c r="AK12" s="161"/>
      <c r="AL12" s="161"/>
      <c r="AM12" s="72"/>
      <c r="AN12" s="90" t="s">
        <v>18</v>
      </c>
      <c r="AO12" s="90" t="s">
        <v>19</v>
      </c>
      <c r="AP12" s="89"/>
    </row>
    <row r="13" spans="1:75" ht="11.25" customHeight="1" x14ac:dyDescent="0.25">
      <c r="A13" s="157" t="b">
        <v>1</v>
      </c>
      <c r="B13" s="96" t="s">
        <v>34</v>
      </c>
      <c r="C13" s="39" t="s">
        <v>35</v>
      </c>
      <c r="D13" s="72" t="s">
        <v>17</v>
      </c>
      <c r="E13" s="90"/>
      <c r="F13" s="90"/>
      <c r="G13" s="90">
        <v>1</v>
      </c>
      <c r="H13" s="90"/>
      <c r="I13" s="90">
        <v>1</v>
      </c>
      <c r="J13" s="90"/>
      <c r="K13" s="90">
        <v>1</v>
      </c>
      <c r="L13" s="90"/>
      <c r="M13" s="90">
        <v>1</v>
      </c>
      <c r="N13" s="90"/>
      <c r="O13" s="90">
        <v>1</v>
      </c>
      <c r="P13" s="90"/>
      <c r="Q13" s="90">
        <v>1</v>
      </c>
      <c r="R13" s="90"/>
      <c r="S13" s="90"/>
      <c r="T13" s="90">
        <v>1</v>
      </c>
      <c r="U13" s="90"/>
      <c r="V13" s="90"/>
      <c r="W13" s="90">
        <v>1</v>
      </c>
      <c r="X13" s="90"/>
      <c r="Y13" s="90"/>
      <c r="Z13" s="90">
        <v>1</v>
      </c>
      <c r="AA13" s="90"/>
      <c r="AB13" s="90">
        <v>1</v>
      </c>
      <c r="AC13" s="90"/>
      <c r="AD13" s="40">
        <v>1</v>
      </c>
      <c r="AE13" s="40"/>
      <c r="AF13" s="40">
        <v>1</v>
      </c>
      <c r="AG13" s="40"/>
      <c r="AH13" s="40">
        <v>1</v>
      </c>
      <c r="AI13" s="40"/>
      <c r="AJ13" s="165"/>
      <c r="AK13" s="72">
        <v>1</v>
      </c>
      <c r="AL13" s="72"/>
      <c r="AM13" s="72"/>
      <c r="AN13" s="40" t="s">
        <v>11</v>
      </c>
      <c r="AO13" s="40" t="s">
        <v>36</v>
      </c>
      <c r="AP13" s="86" t="s">
        <v>37</v>
      </c>
    </row>
    <row r="14" spans="1:75" ht="11.25" hidden="1" customHeight="1" x14ac:dyDescent="0.25">
      <c r="A14" s="157"/>
      <c r="B14" s="245" t="s">
        <v>38</v>
      </c>
      <c r="C14" s="39" t="s">
        <v>23</v>
      </c>
      <c r="D14" s="72"/>
      <c r="E14" s="90"/>
      <c r="F14" s="90"/>
      <c r="G14" s="90"/>
      <c r="H14" s="90"/>
      <c r="I14" s="90"/>
      <c r="J14" s="90"/>
      <c r="K14" s="90"/>
      <c r="L14" s="90"/>
      <c r="M14" s="90"/>
      <c r="N14" s="90"/>
      <c r="O14" s="90"/>
      <c r="P14" s="90"/>
      <c r="Q14" s="90"/>
      <c r="R14" s="90">
        <v>1</v>
      </c>
      <c r="S14" s="90">
        <v>1</v>
      </c>
      <c r="T14" s="90">
        <v>1</v>
      </c>
      <c r="U14" s="90">
        <v>1</v>
      </c>
      <c r="V14" s="90">
        <v>1</v>
      </c>
      <c r="W14" s="90"/>
      <c r="X14" s="90"/>
      <c r="Y14" s="40"/>
      <c r="Z14" s="90"/>
      <c r="AA14" s="90"/>
      <c r="AB14" s="90"/>
      <c r="AC14" s="90"/>
      <c r="AD14" s="40"/>
      <c r="AE14" s="40"/>
      <c r="AF14" s="40"/>
      <c r="AG14" s="40"/>
      <c r="AH14" s="40"/>
      <c r="AI14" s="40"/>
      <c r="AJ14" s="40"/>
      <c r="AK14" s="72"/>
      <c r="AL14" s="72"/>
      <c r="AM14" s="72"/>
      <c r="AN14" s="40"/>
      <c r="AO14" s="40"/>
      <c r="AP14" s="86"/>
    </row>
    <row r="15" spans="1:75" ht="10.95" hidden="1" customHeight="1" x14ac:dyDescent="0.25">
      <c r="A15" s="157"/>
      <c r="B15" s="248"/>
      <c r="C15" s="39" t="s">
        <v>39</v>
      </c>
      <c r="D15" s="72"/>
      <c r="E15" s="90"/>
      <c r="F15" s="90"/>
      <c r="G15" s="90"/>
      <c r="H15" s="90"/>
      <c r="I15" s="90"/>
      <c r="J15" s="90"/>
      <c r="K15" s="90"/>
      <c r="L15" s="90"/>
      <c r="M15" s="90"/>
      <c r="N15" s="90"/>
      <c r="O15" s="90"/>
      <c r="P15" s="90"/>
      <c r="Q15" s="90"/>
      <c r="R15" s="90"/>
      <c r="S15" s="90"/>
      <c r="T15" s="90"/>
      <c r="U15" s="90"/>
      <c r="V15" s="90"/>
      <c r="W15" s="90"/>
      <c r="X15" s="90"/>
      <c r="Y15" s="90">
        <v>1</v>
      </c>
      <c r="Z15" s="90"/>
      <c r="AA15" s="90"/>
      <c r="AB15" s="90"/>
      <c r="AC15" s="90"/>
      <c r="AD15" s="40"/>
      <c r="AE15" s="40"/>
      <c r="AF15" s="40"/>
      <c r="AG15" s="40"/>
      <c r="AH15" s="40"/>
      <c r="AI15" s="40"/>
      <c r="AJ15" s="40"/>
      <c r="AK15" s="72"/>
      <c r="AL15" s="72"/>
      <c r="AM15" s="72"/>
      <c r="AN15" s="40"/>
      <c r="AO15" s="40"/>
      <c r="AP15" s="86"/>
    </row>
    <row r="16" spans="1:75" ht="11.25" hidden="1" customHeight="1" x14ac:dyDescent="0.25">
      <c r="A16" s="157"/>
      <c r="B16" s="248"/>
      <c r="C16" s="39" t="s">
        <v>40</v>
      </c>
      <c r="D16" s="72"/>
      <c r="E16" s="90"/>
      <c r="F16" s="90">
        <v>1</v>
      </c>
      <c r="G16" s="90">
        <v>1</v>
      </c>
      <c r="H16" s="90">
        <v>1</v>
      </c>
      <c r="I16" s="90">
        <v>1</v>
      </c>
      <c r="J16" s="90">
        <v>1</v>
      </c>
      <c r="K16" s="90">
        <v>1</v>
      </c>
      <c r="L16" s="90">
        <v>1</v>
      </c>
      <c r="M16" s="90">
        <v>1</v>
      </c>
      <c r="N16" s="90">
        <v>1</v>
      </c>
      <c r="O16" s="90">
        <v>1</v>
      </c>
      <c r="P16" s="90">
        <v>1</v>
      </c>
      <c r="Q16" s="90">
        <v>1</v>
      </c>
      <c r="R16" s="90"/>
      <c r="S16" s="90"/>
      <c r="T16" s="90"/>
      <c r="U16" s="90"/>
      <c r="V16" s="90"/>
      <c r="W16" s="90"/>
      <c r="X16" s="90"/>
      <c r="Y16" s="90"/>
      <c r="Z16" s="90"/>
      <c r="AA16" s="90"/>
      <c r="AB16" s="90"/>
      <c r="AC16" s="90"/>
      <c r="AD16" s="40"/>
      <c r="AE16" s="40"/>
      <c r="AF16" s="40"/>
      <c r="AG16" s="40"/>
      <c r="AH16" s="40"/>
      <c r="AI16" s="40"/>
      <c r="AJ16" s="40"/>
      <c r="AK16" s="72"/>
      <c r="AL16" s="72"/>
      <c r="AM16" s="72"/>
      <c r="AN16" s="40"/>
      <c r="AO16" s="40"/>
      <c r="AP16" s="86"/>
    </row>
    <row r="17" spans="1:42" ht="11.25" customHeight="1" x14ac:dyDescent="0.25">
      <c r="A17" s="157" t="b">
        <v>1</v>
      </c>
      <c r="B17" s="246"/>
      <c r="C17" s="39" t="s">
        <v>41</v>
      </c>
      <c r="D17" s="72" t="s">
        <v>42</v>
      </c>
      <c r="E17" s="90"/>
      <c r="F17" s="90"/>
      <c r="G17" s="90"/>
      <c r="H17" s="90"/>
      <c r="I17" s="90"/>
      <c r="J17" s="90"/>
      <c r="K17" s="90"/>
      <c r="L17" s="90"/>
      <c r="M17" s="90"/>
      <c r="N17" s="90"/>
      <c r="O17" s="90"/>
      <c r="P17" s="90"/>
      <c r="Q17" s="90"/>
      <c r="R17" s="90"/>
      <c r="S17" s="90"/>
      <c r="T17" s="90"/>
      <c r="U17" s="90"/>
      <c r="V17" s="90"/>
      <c r="W17" s="90">
        <v>1</v>
      </c>
      <c r="X17" s="90">
        <v>1</v>
      </c>
      <c r="Y17" s="90">
        <v>1</v>
      </c>
      <c r="Z17" s="90">
        <v>1</v>
      </c>
      <c r="AA17" s="90">
        <v>1</v>
      </c>
      <c r="AB17" s="90">
        <v>1</v>
      </c>
      <c r="AC17" s="90">
        <v>1</v>
      </c>
      <c r="AD17" s="90">
        <v>1</v>
      </c>
      <c r="AE17" s="90">
        <v>1</v>
      </c>
      <c r="AF17" s="90">
        <v>1</v>
      </c>
      <c r="AG17" s="90">
        <v>1</v>
      </c>
      <c r="AH17" s="90">
        <v>1</v>
      </c>
      <c r="AI17" s="90">
        <v>1</v>
      </c>
      <c r="AJ17" s="90">
        <v>1</v>
      </c>
      <c r="AK17" s="72">
        <v>1</v>
      </c>
      <c r="AL17" s="87">
        <v>1</v>
      </c>
      <c r="AM17" s="72"/>
      <c r="AN17" s="90" t="s">
        <v>11</v>
      </c>
      <c r="AO17" s="40" t="s">
        <v>12</v>
      </c>
      <c r="AP17" s="89" t="s">
        <v>31</v>
      </c>
    </row>
    <row r="18" spans="1:42" ht="11.25" hidden="1" customHeight="1" x14ac:dyDescent="0.25">
      <c r="A18" s="157"/>
      <c r="B18" s="245" t="s">
        <v>43</v>
      </c>
      <c r="C18" s="41" t="s">
        <v>44</v>
      </c>
      <c r="D18" s="72"/>
      <c r="E18" s="40"/>
      <c r="F18" s="40"/>
      <c r="G18" s="90">
        <v>1</v>
      </c>
      <c r="H18" s="90">
        <v>1</v>
      </c>
      <c r="I18" s="90">
        <v>1</v>
      </c>
      <c r="J18" s="90">
        <v>1</v>
      </c>
      <c r="K18" s="90">
        <v>1</v>
      </c>
      <c r="L18" s="90">
        <v>1</v>
      </c>
      <c r="M18" s="90">
        <v>1</v>
      </c>
      <c r="N18" s="90">
        <v>1</v>
      </c>
      <c r="O18" s="90">
        <v>1</v>
      </c>
      <c r="P18" s="90">
        <v>1</v>
      </c>
      <c r="Q18" s="90">
        <v>1</v>
      </c>
      <c r="R18" s="90">
        <v>1</v>
      </c>
      <c r="S18" s="90">
        <v>1</v>
      </c>
      <c r="T18" s="90">
        <v>1</v>
      </c>
      <c r="U18" s="90">
        <v>1</v>
      </c>
      <c r="V18" s="90">
        <v>1</v>
      </c>
      <c r="W18" s="90">
        <v>1</v>
      </c>
      <c r="X18" s="90">
        <v>1</v>
      </c>
      <c r="Y18" s="90">
        <v>1</v>
      </c>
      <c r="Z18" s="90">
        <v>1</v>
      </c>
      <c r="AA18" s="40"/>
      <c r="AB18" s="40"/>
      <c r="AC18" s="40"/>
      <c r="AD18" s="40"/>
      <c r="AE18" s="40"/>
      <c r="AF18" s="40"/>
      <c r="AG18" s="40"/>
      <c r="AH18" s="40"/>
      <c r="AI18" s="40"/>
      <c r="AJ18" s="40"/>
      <c r="AK18" s="72"/>
      <c r="AL18" s="72"/>
      <c r="AM18" s="72"/>
      <c r="AN18" s="40"/>
      <c r="AO18" s="40"/>
      <c r="AP18" s="86"/>
    </row>
    <row r="19" spans="1:42" ht="11.25" customHeight="1" x14ac:dyDescent="0.25">
      <c r="A19" s="157" t="b">
        <v>1</v>
      </c>
      <c r="B19" s="246"/>
      <c r="C19" s="57" t="s">
        <v>45</v>
      </c>
      <c r="D19" s="72" t="s">
        <v>46</v>
      </c>
      <c r="E19" s="90"/>
      <c r="F19" s="90"/>
      <c r="G19" s="90"/>
      <c r="H19" s="90"/>
      <c r="I19" s="90"/>
      <c r="J19" s="90"/>
      <c r="K19" s="90"/>
      <c r="L19" s="90"/>
      <c r="M19" s="90"/>
      <c r="N19" s="90"/>
      <c r="O19" s="90"/>
      <c r="P19" s="90"/>
      <c r="Q19" s="90"/>
      <c r="R19" s="90"/>
      <c r="S19" s="90"/>
      <c r="T19" s="90"/>
      <c r="U19" s="90"/>
      <c r="V19" s="90"/>
      <c r="W19" s="90"/>
      <c r="X19" s="90"/>
      <c r="Y19" s="90"/>
      <c r="Z19" s="90"/>
      <c r="AA19" s="90">
        <v>1</v>
      </c>
      <c r="AB19" s="90">
        <v>1</v>
      </c>
      <c r="AC19" s="90">
        <v>1</v>
      </c>
      <c r="AD19" s="90">
        <v>1</v>
      </c>
      <c r="AE19" s="90">
        <v>1</v>
      </c>
      <c r="AF19" s="90">
        <v>1</v>
      </c>
      <c r="AG19" s="90">
        <v>1</v>
      </c>
      <c r="AH19" s="90">
        <v>1</v>
      </c>
      <c r="AI19" s="90">
        <v>1</v>
      </c>
      <c r="AJ19" s="90">
        <v>1</v>
      </c>
      <c r="AK19" s="72">
        <v>1</v>
      </c>
      <c r="AL19" s="92">
        <v>1</v>
      </c>
      <c r="AM19" s="72"/>
      <c r="AN19" s="90" t="s">
        <v>11</v>
      </c>
      <c r="AO19" s="40" t="s">
        <v>12</v>
      </c>
      <c r="AP19" s="89" t="s">
        <v>47</v>
      </c>
    </row>
    <row r="20" spans="1:42" ht="11.25" hidden="1" customHeight="1" x14ac:dyDescent="0.25">
      <c r="A20" s="157"/>
      <c r="B20" s="245" t="s">
        <v>48</v>
      </c>
      <c r="C20" s="57" t="s">
        <v>49</v>
      </c>
      <c r="D20" s="72"/>
      <c r="E20" s="90"/>
      <c r="F20" s="90"/>
      <c r="G20" s="90"/>
      <c r="H20" s="90"/>
      <c r="I20" s="90"/>
      <c r="J20" s="90"/>
      <c r="K20" s="90"/>
      <c r="L20" s="90">
        <v>1</v>
      </c>
      <c r="M20" s="90">
        <v>1</v>
      </c>
      <c r="N20" s="90">
        <v>1</v>
      </c>
      <c r="O20" s="90"/>
      <c r="P20" s="90"/>
      <c r="Q20" s="90">
        <v>1</v>
      </c>
      <c r="R20" s="90">
        <v>1</v>
      </c>
      <c r="S20" s="90">
        <v>1</v>
      </c>
      <c r="T20" s="90">
        <v>1</v>
      </c>
      <c r="U20" s="90">
        <v>1</v>
      </c>
      <c r="V20" s="90">
        <v>1</v>
      </c>
      <c r="W20" s="90">
        <v>1</v>
      </c>
      <c r="X20" s="90">
        <v>1</v>
      </c>
      <c r="Y20" s="90">
        <v>1</v>
      </c>
      <c r="Z20" s="90">
        <v>1</v>
      </c>
      <c r="AA20" s="90">
        <v>1</v>
      </c>
      <c r="AB20" s="90">
        <v>1</v>
      </c>
      <c r="AC20" s="90">
        <v>1</v>
      </c>
      <c r="AD20" s="90">
        <v>1</v>
      </c>
      <c r="AE20" s="90">
        <v>1</v>
      </c>
      <c r="AF20" s="90">
        <v>1</v>
      </c>
      <c r="AG20" s="90">
        <v>1</v>
      </c>
      <c r="AH20" s="90"/>
      <c r="AI20" s="90"/>
      <c r="AJ20" s="90"/>
      <c r="AK20" s="72"/>
      <c r="AL20" s="72"/>
      <c r="AM20" s="72"/>
      <c r="AN20" s="90"/>
      <c r="AO20" s="90"/>
      <c r="AP20" s="89"/>
    </row>
    <row r="21" spans="1:42" ht="11.25" customHeight="1" x14ac:dyDescent="0.25">
      <c r="A21" s="157" t="b">
        <v>1</v>
      </c>
      <c r="B21" s="246"/>
      <c r="C21" s="57" t="s">
        <v>50</v>
      </c>
      <c r="D21" s="72" t="s">
        <v>51</v>
      </c>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v>1</v>
      </c>
      <c r="AI21" s="90">
        <v>1</v>
      </c>
      <c r="AJ21" s="90"/>
      <c r="AK21" s="72">
        <v>1</v>
      </c>
      <c r="AL21" s="72">
        <v>0</v>
      </c>
      <c r="AM21" s="72"/>
      <c r="AN21" s="90" t="s">
        <v>11</v>
      </c>
      <c r="AO21" s="40" t="s">
        <v>12</v>
      </c>
      <c r="AP21" s="89" t="s">
        <v>52</v>
      </c>
    </row>
    <row r="22" spans="1:42" ht="11.25" customHeight="1" x14ac:dyDescent="0.25">
      <c r="A22" s="157" t="b">
        <v>1</v>
      </c>
      <c r="B22" s="247" t="s">
        <v>53</v>
      </c>
      <c r="C22" s="57" t="s">
        <v>54</v>
      </c>
      <c r="D22" s="72" t="s">
        <v>55</v>
      </c>
      <c r="E22" s="90"/>
      <c r="F22" s="90"/>
      <c r="G22" s="90">
        <v>1</v>
      </c>
      <c r="H22" s="90">
        <v>1</v>
      </c>
      <c r="I22" s="90">
        <v>1</v>
      </c>
      <c r="J22" s="90">
        <v>1</v>
      </c>
      <c r="K22" s="90">
        <v>1</v>
      </c>
      <c r="L22" s="90">
        <v>1</v>
      </c>
      <c r="M22" s="90">
        <v>1</v>
      </c>
      <c r="N22" s="90">
        <v>1</v>
      </c>
      <c r="O22" s="90">
        <v>1</v>
      </c>
      <c r="P22" s="90">
        <v>1</v>
      </c>
      <c r="Q22" s="90">
        <v>1</v>
      </c>
      <c r="R22" s="90">
        <v>1</v>
      </c>
      <c r="S22" s="90">
        <v>1</v>
      </c>
      <c r="T22" s="90">
        <v>1</v>
      </c>
      <c r="U22" s="90">
        <v>1</v>
      </c>
      <c r="V22" s="90">
        <v>1</v>
      </c>
      <c r="W22" s="90">
        <v>1</v>
      </c>
      <c r="X22" s="90">
        <v>1</v>
      </c>
      <c r="Y22" s="90">
        <v>1</v>
      </c>
      <c r="Z22" s="90">
        <v>1</v>
      </c>
      <c r="AA22" s="90">
        <v>1</v>
      </c>
      <c r="AB22" s="90">
        <v>1</v>
      </c>
      <c r="AC22" s="90">
        <v>1</v>
      </c>
      <c r="AD22" s="90">
        <v>1</v>
      </c>
      <c r="AE22" s="90">
        <v>1</v>
      </c>
      <c r="AF22" s="90">
        <v>1</v>
      </c>
      <c r="AG22" s="90">
        <v>1</v>
      </c>
      <c r="AH22" s="90">
        <v>1</v>
      </c>
      <c r="AI22" s="90">
        <v>1</v>
      </c>
      <c r="AJ22" s="90">
        <v>1</v>
      </c>
      <c r="AK22" s="72">
        <v>1</v>
      </c>
      <c r="AL22" s="92">
        <v>1</v>
      </c>
      <c r="AM22" s="72"/>
      <c r="AN22" s="90" t="s">
        <v>11</v>
      </c>
      <c r="AO22" s="40" t="s">
        <v>12</v>
      </c>
      <c r="AP22" s="89" t="s">
        <v>56</v>
      </c>
    </row>
    <row r="23" spans="1:42" ht="11.25" hidden="1" customHeight="1" x14ac:dyDescent="0.25">
      <c r="A23" s="157"/>
      <c r="B23" s="247"/>
      <c r="C23" s="57" t="s">
        <v>57</v>
      </c>
      <c r="D23" s="72"/>
      <c r="E23" s="90"/>
      <c r="F23" s="90"/>
      <c r="G23" s="90"/>
      <c r="H23" s="90"/>
      <c r="I23" s="90"/>
      <c r="J23" s="90"/>
      <c r="K23" s="90">
        <v>1</v>
      </c>
      <c r="L23" s="90">
        <v>1</v>
      </c>
      <c r="M23" s="90"/>
      <c r="N23" s="90"/>
      <c r="O23" s="90">
        <v>1</v>
      </c>
      <c r="P23" s="90"/>
      <c r="Q23" s="90"/>
      <c r="R23" s="90"/>
      <c r="S23" s="90"/>
      <c r="T23" s="90"/>
      <c r="U23" s="90"/>
      <c r="V23" s="90">
        <v>1</v>
      </c>
      <c r="W23" s="90"/>
      <c r="X23" s="90"/>
      <c r="Y23" s="90"/>
      <c r="Z23" s="90"/>
      <c r="AA23" s="90"/>
      <c r="AB23" s="90"/>
      <c r="AC23" s="90"/>
      <c r="AD23" s="90"/>
      <c r="AE23" s="90"/>
      <c r="AF23" s="90"/>
      <c r="AG23" s="90"/>
      <c r="AH23" s="90"/>
      <c r="AI23" s="90"/>
      <c r="AJ23" s="90"/>
      <c r="AK23" s="108"/>
      <c r="AL23" s="72"/>
      <c r="AM23" s="72"/>
      <c r="AN23" s="90"/>
      <c r="AO23" s="90"/>
      <c r="AP23" s="89"/>
    </row>
    <row r="24" spans="1:42" ht="10.95" hidden="1" customHeight="1" x14ac:dyDescent="0.25">
      <c r="A24" s="157"/>
      <c r="B24" s="247" t="s">
        <v>58</v>
      </c>
      <c r="C24" s="57" t="s">
        <v>59</v>
      </c>
      <c r="D24" s="72"/>
      <c r="E24" s="90"/>
      <c r="F24" s="90"/>
      <c r="G24" s="90"/>
      <c r="H24" s="90"/>
      <c r="I24" s="90"/>
      <c r="J24" s="90"/>
      <c r="K24" s="90"/>
      <c r="L24" s="90"/>
      <c r="M24" s="90"/>
      <c r="N24" s="90"/>
      <c r="O24" s="40"/>
      <c r="P24" s="40"/>
      <c r="Q24" s="90">
        <v>1</v>
      </c>
      <c r="R24" s="40"/>
      <c r="S24" s="40"/>
      <c r="T24" s="40"/>
      <c r="U24" s="40"/>
      <c r="V24" s="40"/>
      <c r="W24" s="90">
        <v>1</v>
      </c>
      <c r="X24" s="40"/>
      <c r="Y24" s="40"/>
      <c r="Z24" s="40"/>
      <c r="AA24" s="40"/>
      <c r="AB24" s="90"/>
      <c r="AC24" s="90"/>
      <c r="AD24" s="40"/>
      <c r="AE24" s="90">
        <v>1</v>
      </c>
      <c r="AF24" s="40"/>
      <c r="AG24" s="40"/>
      <c r="AH24" s="40"/>
      <c r="AI24" s="40"/>
      <c r="AJ24" s="40"/>
      <c r="AK24" s="108"/>
      <c r="AL24" s="72"/>
      <c r="AM24" s="72"/>
      <c r="AN24" s="40"/>
      <c r="AO24" s="40"/>
      <c r="AP24" s="86"/>
    </row>
    <row r="25" spans="1:42" ht="11.25" customHeight="1" x14ac:dyDescent="0.25">
      <c r="A25" s="157" t="b">
        <v>1</v>
      </c>
      <c r="B25" s="247"/>
      <c r="C25" s="57" t="s">
        <v>60</v>
      </c>
      <c r="D25" s="72" t="s">
        <v>61</v>
      </c>
      <c r="E25" s="90"/>
      <c r="F25" s="90"/>
      <c r="G25" s="90"/>
      <c r="H25" s="90"/>
      <c r="I25" s="90"/>
      <c r="J25" s="90"/>
      <c r="K25" s="90"/>
      <c r="L25" s="90"/>
      <c r="M25" s="90"/>
      <c r="N25" s="90"/>
      <c r="O25" s="40"/>
      <c r="P25" s="40"/>
      <c r="Q25" s="40"/>
      <c r="R25" s="40"/>
      <c r="S25" s="90">
        <v>1</v>
      </c>
      <c r="T25" s="90">
        <v>1</v>
      </c>
      <c r="U25" s="90">
        <v>1</v>
      </c>
      <c r="V25" s="40"/>
      <c r="W25" s="40"/>
      <c r="X25" s="40"/>
      <c r="Y25" s="40"/>
      <c r="Z25" s="40"/>
      <c r="AA25" s="90">
        <v>1</v>
      </c>
      <c r="AB25" s="90">
        <v>1</v>
      </c>
      <c r="AC25" s="90">
        <v>1</v>
      </c>
      <c r="AD25" s="90">
        <v>1</v>
      </c>
      <c r="AE25" s="90">
        <v>1</v>
      </c>
      <c r="AF25" s="90">
        <v>1</v>
      </c>
      <c r="AG25" s="90">
        <v>1</v>
      </c>
      <c r="AH25" s="90">
        <v>1</v>
      </c>
      <c r="AI25" s="90">
        <v>1</v>
      </c>
      <c r="AJ25" s="90">
        <v>1</v>
      </c>
      <c r="AK25" s="88"/>
      <c r="AL25" s="92">
        <v>1</v>
      </c>
      <c r="AM25" s="72"/>
      <c r="AN25" s="90" t="s">
        <v>11</v>
      </c>
      <c r="AO25" s="40" t="s">
        <v>12</v>
      </c>
      <c r="AP25" s="89" t="s">
        <v>47</v>
      </c>
    </row>
    <row r="26" spans="1:42" ht="12" hidden="1" x14ac:dyDescent="0.25">
      <c r="A26" s="157"/>
      <c r="B26" s="247"/>
      <c r="C26" s="57" t="s">
        <v>62</v>
      </c>
      <c r="D26" s="72"/>
      <c r="E26" s="90"/>
      <c r="F26" s="90"/>
      <c r="G26" s="90"/>
      <c r="H26" s="90"/>
      <c r="I26" s="90"/>
      <c r="J26" s="90"/>
      <c r="K26" s="90"/>
      <c r="L26" s="90"/>
      <c r="M26" s="90"/>
      <c r="N26" s="90"/>
      <c r="O26" s="90">
        <v>1</v>
      </c>
      <c r="P26" s="90"/>
      <c r="Q26" s="90"/>
      <c r="R26" s="90"/>
      <c r="S26" s="90"/>
      <c r="T26" s="90"/>
      <c r="U26" s="90"/>
      <c r="V26" s="90"/>
      <c r="W26" s="90"/>
      <c r="X26" s="90"/>
      <c r="Y26" s="90"/>
      <c r="Z26" s="90"/>
      <c r="AA26" s="90"/>
      <c r="AB26" s="90"/>
      <c r="AC26" s="90"/>
      <c r="AD26" s="40"/>
      <c r="AE26" s="40"/>
      <c r="AF26" s="40"/>
      <c r="AG26" s="40"/>
      <c r="AH26" s="40"/>
      <c r="AI26" s="40"/>
      <c r="AJ26" s="40"/>
      <c r="AK26" s="108"/>
      <c r="AL26" s="72"/>
      <c r="AM26" s="72"/>
      <c r="AN26" s="40"/>
      <c r="AO26" s="40"/>
      <c r="AP26" s="86"/>
    </row>
    <row r="27" spans="1:42" ht="11.25" customHeight="1" x14ac:dyDescent="0.25">
      <c r="A27" s="157" t="b">
        <v>1</v>
      </c>
      <c r="B27" s="96" t="s">
        <v>63</v>
      </c>
      <c r="C27" s="57" t="s">
        <v>64</v>
      </c>
      <c r="D27" s="72" t="s">
        <v>61</v>
      </c>
      <c r="E27" s="90">
        <v>1</v>
      </c>
      <c r="F27" s="90">
        <v>1</v>
      </c>
      <c r="G27" s="90">
        <v>1</v>
      </c>
      <c r="H27" s="90">
        <v>1</v>
      </c>
      <c r="I27" s="90">
        <v>1</v>
      </c>
      <c r="J27" s="90">
        <v>1</v>
      </c>
      <c r="K27" s="90">
        <v>1</v>
      </c>
      <c r="L27" s="90">
        <v>1</v>
      </c>
      <c r="M27" s="90">
        <v>1</v>
      </c>
      <c r="N27" s="90">
        <v>1</v>
      </c>
      <c r="O27" s="90">
        <v>1</v>
      </c>
      <c r="P27" s="90">
        <v>1</v>
      </c>
      <c r="Q27" s="90"/>
      <c r="R27" s="90">
        <v>1</v>
      </c>
      <c r="S27" s="90">
        <v>2</v>
      </c>
      <c r="T27" s="90">
        <v>1</v>
      </c>
      <c r="U27" s="90">
        <v>1</v>
      </c>
      <c r="V27" s="90">
        <v>2</v>
      </c>
      <c r="W27" s="90">
        <v>2</v>
      </c>
      <c r="X27" s="90">
        <v>1</v>
      </c>
      <c r="Y27" s="90">
        <v>1</v>
      </c>
      <c r="Z27" s="90">
        <v>1</v>
      </c>
      <c r="AA27" s="90">
        <v>1</v>
      </c>
      <c r="AB27" s="90">
        <v>1</v>
      </c>
      <c r="AC27" s="90">
        <v>1</v>
      </c>
      <c r="AD27" s="90">
        <v>1</v>
      </c>
      <c r="AE27" s="90">
        <v>1</v>
      </c>
      <c r="AF27" s="90">
        <v>1</v>
      </c>
      <c r="AG27" s="90">
        <v>1</v>
      </c>
      <c r="AH27" s="90">
        <v>1</v>
      </c>
      <c r="AI27" s="90">
        <v>1</v>
      </c>
      <c r="AJ27" s="90"/>
      <c r="AK27" s="88"/>
      <c r="AL27" s="72">
        <v>0</v>
      </c>
      <c r="AM27" s="72"/>
      <c r="AN27" s="90" t="s">
        <v>11</v>
      </c>
      <c r="AO27" s="40" t="s">
        <v>12</v>
      </c>
      <c r="AP27" s="89" t="s">
        <v>31</v>
      </c>
    </row>
    <row r="28" spans="1:42" ht="10.95" customHeight="1" x14ac:dyDescent="0.25">
      <c r="A28" s="157" t="b">
        <v>1</v>
      </c>
      <c r="B28" s="245" t="s">
        <v>65</v>
      </c>
      <c r="C28" s="57" t="s">
        <v>16</v>
      </c>
      <c r="D28" s="72" t="s">
        <v>66</v>
      </c>
      <c r="E28" s="90"/>
      <c r="F28" s="90"/>
      <c r="G28" s="90">
        <v>2</v>
      </c>
      <c r="H28" s="90">
        <v>1</v>
      </c>
      <c r="I28" s="90">
        <v>1</v>
      </c>
      <c r="J28" s="90">
        <v>2</v>
      </c>
      <c r="K28" s="90">
        <v>1</v>
      </c>
      <c r="L28" s="90">
        <v>1</v>
      </c>
      <c r="M28" s="90">
        <v>1</v>
      </c>
      <c r="N28" s="90">
        <v>2</v>
      </c>
      <c r="O28" s="90">
        <v>2</v>
      </c>
      <c r="P28" s="90">
        <v>1</v>
      </c>
      <c r="Q28" s="90">
        <v>1</v>
      </c>
      <c r="R28" s="90">
        <v>1</v>
      </c>
      <c r="S28" s="90">
        <v>1</v>
      </c>
      <c r="T28" s="90">
        <v>1</v>
      </c>
      <c r="U28" s="90">
        <v>1</v>
      </c>
      <c r="V28" s="90">
        <v>1</v>
      </c>
      <c r="W28" s="90">
        <v>1</v>
      </c>
      <c r="X28" s="90">
        <v>2</v>
      </c>
      <c r="Y28" s="90">
        <v>1</v>
      </c>
      <c r="Z28" s="90">
        <v>2</v>
      </c>
      <c r="AA28" s="90">
        <v>1</v>
      </c>
      <c r="AB28" s="90"/>
      <c r="AC28" s="90">
        <v>1</v>
      </c>
      <c r="AD28" s="40">
        <v>1</v>
      </c>
      <c r="AE28" s="40">
        <v>1</v>
      </c>
      <c r="AF28" s="161"/>
      <c r="AG28" s="90">
        <v>1</v>
      </c>
      <c r="AH28" s="161"/>
      <c r="AI28" s="161"/>
      <c r="AJ28" s="161"/>
      <c r="AK28" s="161"/>
      <c r="AL28" s="161"/>
      <c r="AM28" s="72"/>
      <c r="AN28" s="40" t="s">
        <v>18</v>
      </c>
      <c r="AO28" s="40" t="s">
        <v>19</v>
      </c>
      <c r="AP28" s="86"/>
    </row>
    <row r="29" spans="1:42" ht="10.95" hidden="1" customHeight="1" x14ac:dyDescent="0.25">
      <c r="A29" s="157"/>
      <c r="B29" s="246"/>
      <c r="C29" s="57" t="s">
        <v>67</v>
      </c>
      <c r="D29" s="72"/>
      <c r="E29" s="90"/>
      <c r="F29" s="90"/>
      <c r="G29" s="90"/>
      <c r="H29" s="90"/>
      <c r="I29" s="90"/>
      <c r="J29" s="90"/>
      <c r="K29" s="90"/>
      <c r="L29" s="90"/>
      <c r="M29" s="90"/>
      <c r="N29" s="90"/>
      <c r="O29" s="90"/>
      <c r="P29" s="90"/>
      <c r="Q29" s="90"/>
      <c r="R29" s="90"/>
      <c r="S29" s="90">
        <v>1</v>
      </c>
      <c r="T29" s="90">
        <v>1</v>
      </c>
      <c r="U29" s="90">
        <v>1</v>
      </c>
      <c r="V29" s="90">
        <v>1</v>
      </c>
      <c r="W29" s="90">
        <v>1</v>
      </c>
      <c r="X29" s="90">
        <v>1</v>
      </c>
      <c r="Y29" s="90">
        <v>1</v>
      </c>
      <c r="Z29" s="90"/>
      <c r="AA29" s="90">
        <v>1</v>
      </c>
      <c r="AB29" s="90"/>
      <c r="AC29" s="90">
        <v>1</v>
      </c>
      <c r="AD29" s="40"/>
      <c r="AE29" s="40"/>
      <c r="AF29" s="40"/>
      <c r="AG29" s="90"/>
      <c r="AH29" s="40"/>
      <c r="AI29" s="40"/>
      <c r="AJ29" s="40"/>
      <c r="AK29" s="108"/>
      <c r="AL29" s="72"/>
      <c r="AM29" s="72"/>
      <c r="AN29" s="40"/>
      <c r="AO29" s="40"/>
      <c r="AP29" s="86"/>
    </row>
    <row r="30" spans="1:42" ht="11.25" customHeight="1" x14ac:dyDescent="0.25">
      <c r="A30" s="157" t="b">
        <v>1</v>
      </c>
      <c r="B30" s="96" t="s">
        <v>68</v>
      </c>
      <c r="C30" s="57" t="s">
        <v>69</v>
      </c>
      <c r="D30" s="72" t="s">
        <v>70</v>
      </c>
      <c r="E30" s="90"/>
      <c r="F30" s="90"/>
      <c r="G30" s="90"/>
      <c r="H30" s="90"/>
      <c r="I30" s="90">
        <v>1</v>
      </c>
      <c r="J30" s="90"/>
      <c r="K30" s="90">
        <v>1</v>
      </c>
      <c r="L30" s="90"/>
      <c r="M30" s="90">
        <v>1</v>
      </c>
      <c r="N30" s="90"/>
      <c r="O30" s="90">
        <v>1</v>
      </c>
      <c r="P30" s="90"/>
      <c r="Q30" s="90">
        <v>1</v>
      </c>
      <c r="R30" s="90"/>
      <c r="S30" s="90">
        <v>1</v>
      </c>
      <c r="T30" s="90"/>
      <c r="U30" s="90">
        <v>1</v>
      </c>
      <c r="V30" s="90">
        <v>1</v>
      </c>
      <c r="W30" s="90">
        <v>1</v>
      </c>
      <c r="X30" s="90"/>
      <c r="Y30" s="90">
        <v>2</v>
      </c>
      <c r="Z30" s="90"/>
      <c r="AA30" s="90">
        <v>2</v>
      </c>
      <c r="AB30" s="90"/>
      <c r="AC30" s="90">
        <v>2</v>
      </c>
      <c r="AD30" s="40"/>
      <c r="AE30" s="40">
        <v>1</v>
      </c>
      <c r="AF30" s="40"/>
      <c r="AG30" s="40">
        <v>1</v>
      </c>
      <c r="AH30" s="40"/>
      <c r="AI30" s="40">
        <v>1</v>
      </c>
      <c r="AJ30" s="40"/>
      <c r="AK30" s="72">
        <v>1</v>
      </c>
      <c r="AL30" s="72"/>
      <c r="AM30" s="72"/>
      <c r="AN30" s="40" t="s">
        <v>11</v>
      </c>
      <c r="AO30" s="40" t="s">
        <v>71</v>
      </c>
      <c r="AP30" s="86" t="s">
        <v>72</v>
      </c>
    </row>
    <row r="31" spans="1:42" ht="11.25" hidden="1" customHeight="1" x14ac:dyDescent="0.25">
      <c r="A31" s="157"/>
      <c r="B31" s="245" t="s">
        <v>73</v>
      </c>
      <c r="C31" s="57" t="s">
        <v>23</v>
      </c>
      <c r="D31" s="72"/>
      <c r="E31" s="90"/>
      <c r="F31" s="90"/>
      <c r="G31" s="90"/>
      <c r="H31" s="90"/>
      <c r="I31" s="90"/>
      <c r="J31" s="40"/>
      <c r="K31" s="40"/>
      <c r="L31" s="40"/>
      <c r="M31" s="40"/>
      <c r="N31" s="40"/>
      <c r="O31" s="40"/>
      <c r="P31" s="40"/>
      <c r="Q31" s="40"/>
      <c r="R31" s="40"/>
      <c r="S31" s="40"/>
      <c r="T31" s="40"/>
      <c r="U31" s="40"/>
      <c r="V31" s="40"/>
      <c r="W31" s="40"/>
      <c r="X31" s="40"/>
      <c r="Y31" s="40"/>
      <c r="Z31" s="40"/>
      <c r="AA31" s="90">
        <v>1</v>
      </c>
      <c r="AB31" s="90">
        <v>1</v>
      </c>
      <c r="AC31" s="90">
        <v>1</v>
      </c>
      <c r="AD31" s="40"/>
      <c r="AE31" s="40"/>
      <c r="AF31" s="40"/>
      <c r="AG31" s="40"/>
      <c r="AH31" s="40"/>
      <c r="AI31" s="40"/>
      <c r="AJ31" s="40"/>
      <c r="AK31" s="108"/>
      <c r="AL31" s="72"/>
      <c r="AM31" s="72"/>
      <c r="AN31" s="40"/>
      <c r="AO31" s="40"/>
      <c r="AP31" s="86"/>
    </row>
    <row r="32" spans="1:42" ht="11.25" customHeight="1" x14ac:dyDescent="0.25">
      <c r="A32" s="157" t="b">
        <v>1</v>
      </c>
      <c r="B32" s="246"/>
      <c r="C32" s="57" t="s">
        <v>74</v>
      </c>
      <c r="D32" s="72" t="s">
        <v>75</v>
      </c>
      <c r="E32" s="90"/>
      <c r="F32" s="90"/>
      <c r="G32" s="90"/>
      <c r="H32" s="90"/>
      <c r="I32" s="90"/>
      <c r="J32" s="90">
        <v>1</v>
      </c>
      <c r="K32" s="90"/>
      <c r="L32" s="90"/>
      <c r="M32" s="90"/>
      <c r="N32" s="90"/>
      <c r="O32" s="90">
        <v>1</v>
      </c>
      <c r="P32" s="90">
        <v>1</v>
      </c>
      <c r="Q32" s="90"/>
      <c r="R32" s="90">
        <v>1</v>
      </c>
      <c r="S32" s="90"/>
      <c r="T32" s="90"/>
      <c r="U32" s="90"/>
      <c r="V32" s="90">
        <v>1</v>
      </c>
      <c r="W32" s="90"/>
      <c r="X32" s="90"/>
      <c r="Y32" s="90"/>
      <c r="Z32" s="90">
        <v>1</v>
      </c>
      <c r="AA32" s="40"/>
      <c r="AB32" s="40"/>
      <c r="AC32" s="90"/>
      <c r="AD32" s="40"/>
      <c r="AE32" s="90">
        <v>1</v>
      </c>
      <c r="AF32" s="40"/>
      <c r="AG32" s="161"/>
      <c r="AH32" s="40"/>
      <c r="AI32" s="40"/>
      <c r="AJ32" s="40"/>
      <c r="AK32" s="88"/>
      <c r="AL32" s="161"/>
      <c r="AM32" s="72"/>
      <c r="AN32" s="40" t="s">
        <v>18</v>
      </c>
      <c r="AO32" s="40" t="s">
        <v>19</v>
      </c>
      <c r="AP32" s="86"/>
    </row>
    <row r="33" spans="1:42" ht="11.25" hidden="1" customHeight="1" x14ac:dyDescent="0.25">
      <c r="A33" s="157"/>
      <c r="B33" s="245" t="s">
        <v>76</v>
      </c>
      <c r="C33" s="57" t="s">
        <v>77</v>
      </c>
      <c r="D33" s="72"/>
      <c r="E33" s="90"/>
      <c r="F33" s="90"/>
      <c r="G33" s="90"/>
      <c r="H33" s="90">
        <v>1</v>
      </c>
      <c r="I33" s="90"/>
      <c r="J33" s="90"/>
      <c r="K33" s="90"/>
      <c r="L33" s="90">
        <v>1</v>
      </c>
      <c r="M33" s="90">
        <v>1</v>
      </c>
      <c r="N33" s="90">
        <v>1</v>
      </c>
      <c r="O33" s="90">
        <v>1</v>
      </c>
      <c r="P33" s="90">
        <v>1</v>
      </c>
      <c r="Q33" s="90">
        <v>1</v>
      </c>
      <c r="R33" s="90">
        <v>1</v>
      </c>
      <c r="S33" s="90">
        <v>1</v>
      </c>
      <c r="T33" s="90">
        <v>1</v>
      </c>
      <c r="U33" s="90">
        <v>1</v>
      </c>
      <c r="V33" s="90">
        <v>1</v>
      </c>
      <c r="W33" s="90">
        <v>1</v>
      </c>
      <c r="X33" s="90">
        <v>1</v>
      </c>
      <c r="Y33" s="90">
        <v>1</v>
      </c>
      <c r="Z33" s="90">
        <v>1</v>
      </c>
      <c r="AA33" s="90">
        <v>1</v>
      </c>
      <c r="AB33" s="90"/>
      <c r="AC33" s="90"/>
      <c r="AD33" s="40"/>
      <c r="AE33" s="40"/>
      <c r="AF33" s="40"/>
      <c r="AG33" s="40"/>
      <c r="AH33" s="40"/>
      <c r="AI33" s="40"/>
      <c r="AJ33" s="40"/>
      <c r="AK33" s="108"/>
      <c r="AL33" s="72"/>
      <c r="AM33" s="72"/>
      <c r="AN33" s="40"/>
      <c r="AO33" s="40"/>
      <c r="AP33" s="86"/>
    </row>
    <row r="34" spans="1:42" ht="11.25" customHeight="1" x14ac:dyDescent="0.25">
      <c r="A34" s="157" t="b">
        <v>1</v>
      </c>
      <c r="B34" s="246"/>
      <c r="C34" s="57" t="s">
        <v>44</v>
      </c>
      <c r="D34" s="72" t="s">
        <v>78</v>
      </c>
      <c r="E34" s="90"/>
      <c r="F34" s="90"/>
      <c r="G34" s="90"/>
      <c r="H34" s="90"/>
      <c r="I34" s="90"/>
      <c r="J34" s="90"/>
      <c r="K34" s="90"/>
      <c r="L34" s="90"/>
      <c r="M34" s="90"/>
      <c r="N34" s="90"/>
      <c r="O34" s="90"/>
      <c r="P34" s="90"/>
      <c r="Q34" s="90"/>
      <c r="R34" s="90"/>
      <c r="S34" s="90"/>
      <c r="T34" s="90"/>
      <c r="U34" s="90"/>
      <c r="V34" s="90"/>
      <c r="W34" s="90"/>
      <c r="X34" s="90"/>
      <c r="Y34" s="90"/>
      <c r="Z34" s="90"/>
      <c r="AA34" s="90"/>
      <c r="AB34" s="90">
        <v>1</v>
      </c>
      <c r="AC34" s="90">
        <v>1</v>
      </c>
      <c r="AD34" s="40">
        <v>1</v>
      </c>
      <c r="AE34" s="40">
        <v>1</v>
      </c>
      <c r="AF34" s="40">
        <v>1</v>
      </c>
      <c r="AG34" s="40">
        <v>1</v>
      </c>
      <c r="AH34" s="40">
        <v>1</v>
      </c>
      <c r="AI34" s="40">
        <v>1</v>
      </c>
      <c r="AJ34" s="40">
        <v>1</v>
      </c>
      <c r="AK34" s="88"/>
      <c r="AL34" s="72">
        <v>0</v>
      </c>
      <c r="AM34" s="72"/>
      <c r="AN34" s="40" t="s">
        <v>11</v>
      </c>
      <c r="AO34" s="40" t="s">
        <v>12</v>
      </c>
      <c r="AP34" s="86" t="s">
        <v>31</v>
      </c>
    </row>
    <row r="35" spans="1:42" ht="11.25" hidden="1" customHeight="1" x14ac:dyDescent="0.25">
      <c r="A35" s="157"/>
      <c r="B35" s="245" t="s">
        <v>79</v>
      </c>
      <c r="C35" s="57" t="s">
        <v>80</v>
      </c>
      <c r="D35" s="72"/>
      <c r="E35" s="90"/>
      <c r="F35" s="90"/>
      <c r="G35" s="90">
        <v>1</v>
      </c>
      <c r="H35" s="90">
        <v>1</v>
      </c>
      <c r="I35" s="90">
        <v>1</v>
      </c>
      <c r="J35" s="90">
        <v>1</v>
      </c>
      <c r="K35" s="90">
        <v>1</v>
      </c>
      <c r="L35" s="90">
        <v>1</v>
      </c>
      <c r="M35" s="90">
        <v>1</v>
      </c>
      <c r="N35" s="90"/>
      <c r="O35" s="90"/>
      <c r="P35" s="90"/>
      <c r="Q35" s="90"/>
      <c r="R35" s="90"/>
      <c r="S35" s="90"/>
      <c r="T35" s="90"/>
      <c r="U35" s="90"/>
      <c r="V35" s="90"/>
      <c r="W35" s="90"/>
      <c r="X35" s="90"/>
      <c r="Y35" s="90"/>
      <c r="Z35" s="90"/>
      <c r="AA35" s="90"/>
      <c r="AB35" s="90"/>
      <c r="AC35" s="90"/>
      <c r="AD35" s="40"/>
      <c r="AE35" s="40"/>
      <c r="AF35" s="40"/>
      <c r="AG35" s="40"/>
      <c r="AH35" s="40"/>
      <c r="AI35" s="40"/>
      <c r="AJ35" s="40"/>
      <c r="AK35" s="108"/>
      <c r="AL35" s="72"/>
      <c r="AM35" s="72"/>
      <c r="AN35" s="40"/>
      <c r="AO35" s="40" t="s">
        <v>81</v>
      </c>
      <c r="AP35" s="86"/>
    </row>
    <row r="36" spans="1:42" ht="11.25" hidden="1" customHeight="1" x14ac:dyDescent="0.25">
      <c r="A36" s="157"/>
      <c r="B36" s="248"/>
      <c r="C36" s="57" t="s">
        <v>26</v>
      </c>
      <c r="D36" s="72"/>
      <c r="E36" s="90"/>
      <c r="F36" s="90"/>
      <c r="G36" s="90"/>
      <c r="H36" s="90"/>
      <c r="I36" s="90"/>
      <c r="J36" s="90"/>
      <c r="K36" s="90"/>
      <c r="L36" s="90"/>
      <c r="M36" s="90"/>
      <c r="N36" s="244">
        <v>1</v>
      </c>
      <c r="O36" s="244"/>
      <c r="P36" s="90"/>
      <c r="Q36" s="244">
        <v>1</v>
      </c>
      <c r="R36" s="244"/>
      <c r="S36" s="90"/>
      <c r="T36" s="90"/>
      <c r="U36" s="90"/>
      <c r="V36" s="90"/>
      <c r="W36" s="90"/>
      <c r="X36" s="90"/>
      <c r="Y36" s="90"/>
      <c r="Z36" s="90"/>
      <c r="AA36" s="90"/>
      <c r="AB36" s="90"/>
      <c r="AC36" s="90"/>
      <c r="AD36" s="40"/>
      <c r="AE36" s="40"/>
      <c r="AF36" s="40"/>
      <c r="AG36" s="40"/>
      <c r="AH36" s="40"/>
      <c r="AI36" s="40"/>
      <c r="AJ36" s="40"/>
      <c r="AK36" s="108"/>
      <c r="AL36" s="72"/>
      <c r="AM36" s="72"/>
      <c r="AN36" s="40"/>
      <c r="AO36" s="40" t="s">
        <v>81</v>
      </c>
      <c r="AP36" s="86"/>
    </row>
    <row r="37" spans="1:42" ht="11.25" hidden="1" customHeight="1" x14ac:dyDescent="0.25">
      <c r="A37" s="157"/>
      <c r="B37" s="248"/>
      <c r="C37" s="57" t="s">
        <v>82</v>
      </c>
      <c r="D37" s="72"/>
      <c r="E37" s="90"/>
      <c r="F37" s="90"/>
      <c r="G37" s="90"/>
      <c r="H37" s="90"/>
      <c r="I37" s="90"/>
      <c r="J37" s="90"/>
      <c r="K37" s="90"/>
      <c r="L37" s="90"/>
      <c r="M37" s="90"/>
      <c r="N37" s="90"/>
      <c r="O37" s="90"/>
      <c r="P37" s="90">
        <v>1</v>
      </c>
      <c r="Q37" s="90"/>
      <c r="R37" s="90"/>
      <c r="S37" s="90">
        <v>1</v>
      </c>
      <c r="T37" s="90">
        <v>1</v>
      </c>
      <c r="U37" s="90">
        <v>1</v>
      </c>
      <c r="V37" s="90">
        <v>1</v>
      </c>
      <c r="W37" s="90">
        <v>1</v>
      </c>
      <c r="X37" s="90">
        <v>1</v>
      </c>
      <c r="Y37" s="90">
        <v>1</v>
      </c>
      <c r="Z37" s="90">
        <v>1</v>
      </c>
      <c r="AA37" s="90">
        <v>1</v>
      </c>
      <c r="AB37" s="90">
        <v>1</v>
      </c>
      <c r="AC37" s="90">
        <v>1</v>
      </c>
      <c r="AD37" s="90">
        <v>1</v>
      </c>
      <c r="AE37" s="90">
        <v>1</v>
      </c>
      <c r="AF37" s="90">
        <v>1</v>
      </c>
      <c r="AG37" s="90">
        <v>1</v>
      </c>
      <c r="AH37" s="90">
        <v>1</v>
      </c>
      <c r="AI37" s="90"/>
      <c r="AJ37" s="90"/>
      <c r="AK37" s="108"/>
      <c r="AL37" s="72"/>
      <c r="AM37" s="72"/>
      <c r="AN37" s="90"/>
      <c r="AO37" s="40" t="s">
        <v>81</v>
      </c>
      <c r="AP37" s="89"/>
    </row>
    <row r="38" spans="1:42" ht="11.25" customHeight="1" x14ac:dyDescent="0.25">
      <c r="A38" s="157" t="b">
        <v>1</v>
      </c>
      <c r="B38" s="246"/>
      <c r="C38" s="57" t="s">
        <v>9</v>
      </c>
      <c r="D38" s="72" t="s">
        <v>51</v>
      </c>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v>1</v>
      </c>
      <c r="AJ38" s="157">
        <v>1</v>
      </c>
      <c r="AK38" s="72">
        <v>1</v>
      </c>
      <c r="AL38" s="72">
        <v>0</v>
      </c>
      <c r="AM38" s="72"/>
      <c r="AN38" s="90" t="s">
        <v>11</v>
      </c>
      <c r="AO38" s="40" t="s">
        <v>12</v>
      </c>
      <c r="AP38" s="89" t="s">
        <v>25</v>
      </c>
    </row>
    <row r="39" spans="1:42" ht="11.25" customHeight="1" x14ac:dyDescent="0.25">
      <c r="A39" s="157" t="b">
        <v>1</v>
      </c>
      <c r="B39" s="245" t="s">
        <v>83</v>
      </c>
      <c r="C39" s="57" t="s">
        <v>45</v>
      </c>
      <c r="D39" s="72" t="s">
        <v>17</v>
      </c>
      <c r="E39" s="90"/>
      <c r="F39" s="90"/>
      <c r="G39" s="90"/>
      <c r="H39" s="90"/>
      <c r="I39" s="90"/>
      <c r="J39" s="90"/>
      <c r="K39" s="90"/>
      <c r="L39" s="90"/>
      <c r="M39" s="90"/>
      <c r="N39" s="90">
        <v>1</v>
      </c>
      <c r="O39" s="90">
        <v>1</v>
      </c>
      <c r="P39" s="90">
        <v>1</v>
      </c>
      <c r="Q39" s="90">
        <v>1</v>
      </c>
      <c r="R39" s="90">
        <v>1</v>
      </c>
      <c r="S39" s="90">
        <v>1</v>
      </c>
      <c r="T39" s="90">
        <v>1</v>
      </c>
      <c r="U39" s="90">
        <v>1</v>
      </c>
      <c r="V39" s="90">
        <v>1</v>
      </c>
      <c r="W39" s="90">
        <v>1</v>
      </c>
      <c r="X39" s="90">
        <v>1</v>
      </c>
      <c r="Y39" s="90">
        <v>1</v>
      </c>
      <c r="Z39" s="90">
        <v>1</v>
      </c>
      <c r="AA39" s="90">
        <v>1</v>
      </c>
      <c r="AB39" s="90">
        <v>1</v>
      </c>
      <c r="AC39" s="90">
        <v>1</v>
      </c>
      <c r="AD39" s="90">
        <v>1</v>
      </c>
      <c r="AE39" s="90">
        <v>1</v>
      </c>
      <c r="AF39" s="90">
        <v>1</v>
      </c>
      <c r="AG39" s="90">
        <v>1</v>
      </c>
      <c r="AH39" s="90">
        <v>1</v>
      </c>
      <c r="AI39" s="90">
        <v>1</v>
      </c>
      <c r="AJ39" s="90">
        <v>1</v>
      </c>
      <c r="AK39" s="72">
        <v>1</v>
      </c>
      <c r="AL39" s="87">
        <v>1</v>
      </c>
      <c r="AM39" s="72"/>
      <c r="AN39" s="90" t="s">
        <v>11</v>
      </c>
      <c r="AO39" s="40" t="s">
        <v>12</v>
      </c>
      <c r="AP39" s="89" t="s">
        <v>13</v>
      </c>
    </row>
    <row r="40" spans="1:42" ht="11.25" hidden="1" customHeight="1" x14ac:dyDescent="0.25">
      <c r="A40" s="157"/>
      <c r="B40" s="246"/>
      <c r="C40" s="57" t="s">
        <v>84</v>
      </c>
      <c r="D40" s="72"/>
      <c r="E40" s="90"/>
      <c r="F40" s="90"/>
      <c r="G40" s="90"/>
      <c r="H40" s="90">
        <v>1</v>
      </c>
      <c r="I40" s="90"/>
      <c r="J40" s="90"/>
      <c r="K40" s="90">
        <v>1</v>
      </c>
      <c r="L40" s="90"/>
      <c r="M40" s="90"/>
      <c r="N40" s="90">
        <v>1</v>
      </c>
      <c r="O40" s="90"/>
      <c r="P40" s="90"/>
      <c r="Q40" s="90">
        <v>1</v>
      </c>
      <c r="R40" s="90"/>
      <c r="S40" s="90"/>
      <c r="T40" s="90"/>
      <c r="U40" s="90"/>
      <c r="V40" s="90"/>
      <c r="W40" s="90"/>
      <c r="X40" s="90"/>
      <c r="Y40" s="90"/>
      <c r="Z40" s="90"/>
      <c r="AA40" s="90"/>
      <c r="AB40" s="90"/>
      <c r="AC40" s="90"/>
      <c r="AD40" s="90"/>
      <c r="AE40" s="90"/>
      <c r="AF40" s="90"/>
      <c r="AG40" s="90"/>
      <c r="AH40" s="90"/>
      <c r="AI40" s="90"/>
      <c r="AJ40" s="90"/>
      <c r="AK40" s="72"/>
      <c r="AL40" s="72"/>
      <c r="AM40" s="72"/>
      <c r="AN40" s="90"/>
      <c r="AO40" s="40" t="s">
        <v>81</v>
      </c>
      <c r="AP40" s="89"/>
    </row>
    <row r="41" spans="1:42" ht="11.25" customHeight="1" x14ac:dyDescent="0.25">
      <c r="A41" s="157" t="b">
        <v>1</v>
      </c>
      <c r="B41" s="96" t="s">
        <v>85</v>
      </c>
      <c r="C41" s="57" t="s">
        <v>44</v>
      </c>
      <c r="D41" s="72" t="s">
        <v>17</v>
      </c>
      <c r="E41" s="90"/>
      <c r="F41" s="90"/>
      <c r="G41" s="90"/>
      <c r="H41" s="90"/>
      <c r="I41" s="90"/>
      <c r="J41" s="90"/>
      <c r="K41" s="90"/>
      <c r="L41" s="90">
        <v>1</v>
      </c>
      <c r="M41" s="90">
        <v>1</v>
      </c>
      <c r="N41" s="90">
        <v>1</v>
      </c>
      <c r="O41" s="90">
        <v>1</v>
      </c>
      <c r="P41" s="90">
        <v>1</v>
      </c>
      <c r="Q41" s="90">
        <v>1</v>
      </c>
      <c r="R41" s="90">
        <v>1</v>
      </c>
      <c r="S41" s="90">
        <v>1</v>
      </c>
      <c r="T41" s="90">
        <v>1</v>
      </c>
      <c r="U41" s="90">
        <v>1</v>
      </c>
      <c r="V41" s="90">
        <v>1</v>
      </c>
      <c r="W41" s="90">
        <v>1</v>
      </c>
      <c r="X41" s="90">
        <v>1</v>
      </c>
      <c r="Y41" s="90">
        <v>1</v>
      </c>
      <c r="Z41" s="90">
        <v>1</v>
      </c>
      <c r="AA41" s="90">
        <v>1</v>
      </c>
      <c r="AB41" s="90">
        <v>1</v>
      </c>
      <c r="AC41" s="90">
        <v>1</v>
      </c>
      <c r="AD41" s="90">
        <v>1</v>
      </c>
      <c r="AE41" s="90">
        <v>1</v>
      </c>
      <c r="AF41" s="90">
        <v>1</v>
      </c>
      <c r="AG41" s="90">
        <v>1</v>
      </c>
      <c r="AH41" s="90">
        <v>1</v>
      </c>
      <c r="AI41" s="90">
        <v>1</v>
      </c>
      <c r="AJ41" s="90">
        <v>1</v>
      </c>
      <c r="AK41" s="72">
        <v>1</v>
      </c>
      <c r="AL41" s="72">
        <v>0</v>
      </c>
      <c r="AM41" s="72"/>
      <c r="AN41" s="90" t="s">
        <v>11</v>
      </c>
      <c r="AO41" s="40" t="s">
        <v>12</v>
      </c>
      <c r="AP41" s="89" t="s">
        <v>31</v>
      </c>
    </row>
    <row r="42" spans="1:42" ht="11.25" customHeight="1" x14ac:dyDescent="0.25">
      <c r="A42" s="157" t="b">
        <v>1</v>
      </c>
      <c r="B42" s="96" t="s">
        <v>86</v>
      </c>
      <c r="C42" s="57" t="s">
        <v>23</v>
      </c>
      <c r="D42" s="72" t="s">
        <v>17</v>
      </c>
      <c r="E42" s="90"/>
      <c r="F42" s="90"/>
      <c r="G42" s="90">
        <v>1</v>
      </c>
      <c r="H42" s="90">
        <v>1</v>
      </c>
      <c r="I42" s="90">
        <v>1</v>
      </c>
      <c r="J42" s="90">
        <v>1</v>
      </c>
      <c r="K42" s="90">
        <v>1</v>
      </c>
      <c r="L42" s="90">
        <v>1</v>
      </c>
      <c r="M42" s="90">
        <v>1</v>
      </c>
      <c r="N42" s="90">
        <v>1</v>
      </c>
      <c r="O42" s="90">
        <v>1</v>
      </c>
      <c r="P42" s="90">
        <v>1</v>
      </c>
      <c r="Q42" s="90">
        <v>1</v>
      </c>
      <c r="R42" s="90">
        <v>1</v>
      </c>
      <c r="S42" s="90">
        <v>1</v>
      </c>
      <c r="T42" s="90">
        <v>1</v>
      </c>
      <c r="U42" s="90">
        <v>1</v>
      </c>
      <c r="V42" s="90">
        <v>1</v>
      </c>
      <c r="W42" s="90">
        <v>1</v>
      </c>
      <c r="X42" s="90">
        <v>1</v>
      </c>
      <c r="Y42" s="90">
        <v>1</v>
      </c>
      <c r="Z42" s="90">
        <v>1</v>
      </c>
      <c r="AA42" s="90">
        <v>1</v>
      </c>
      <c r="AB42" s="90">
        <v>1</v>
      </c>
      <c r="AC42" s="90">
        <v>1</v>
      </c>
      <c r="AD42" s="90">
        <v>1</v>
      </c>
      <c r="AE42" s="90">
        <v>1</v>
      </c>
      <c r="AF42" s="90">
        <v>1</v>
      </c>
      <c r="AG42" s="90">
        <v>1</v>
      </c>
      <c r="AH42" s="90">
        <v>1</v>
      </c>
      <c r="AI42" s="90">
        <v>1</v>
      </c>
      <c r="AJ42" s="90">
        <v>1</v>
      </c>
      <c r="AK42" s="72">
        <v>1</v>
      </c>
      <c r="AL42" s="87">
        <v>1</v>
      </c>
      <c r="AM42" s="72"/>
      <c r="AN42" s="90" t="s">
        <v>11</v>
      </c>
      <c r="AO42" s="40" t="s">
        <v>12</v>
      </c>
      <c r="AP42" s="89" t="s">
        <v>31</v>
      </c>
    </row>
    <row r="43" spans="1:42" ht="11.25" hidden="1" customHeight="1" x14ac:dyDescent="0.25">
      <c r="A43" s="157"/>
      <c r="B43" s="245" t="s">
        <v>87</v>
      </c>
      <c r="C43" s="57" t="s">
        <v>80</v>
      </c>
      <c r="D43" s="72"/>
      <c r="E43" s="90"/>
      <c r="F43" s="90">
        <v>1</v>
      </c>
      <c r="G43" s="90"/>
      <c r="H43" s="90">
        <v>1</v>
      </c>
      <c r="I43" s="90">
        <v>1</v>
      </c>
      <c r="J43" s="90">
        <v>1</v>
      </c>
      <c r="K43" s="90">
        <v>1</v>
      </c>
      <c r="L43" s="90">
        <v>1</v>
      </c>
      <c r="M43" s="90">
        <v>1</v>
      </c>
      <c r="N43" s="90">
        <v>1</v>
      </c>
      <c r="O43" s="90">
        <v>1</v>
      </c>
      <c r="P43" s="90">
        <v>1</v>
      </c>
      <c r="Q43" s="90">
        <v>1</v>
      </c>
      <c r="R43" s="90">
        <v>1</v>
      </c>
      <c r="S43" s="90">
        <v>1</v>
      </c>
      <c r="T43" s="90">
        <v>1</v>
      </c>
      <c r="U43" s="90">
        <v>1</v>
      </c>
      <c r="V43" s="90">
        <v>1</v>
      </c>
      <c r="W43" s="90">
        <v>1</v>
      </c>
      <c r="X43" s="90">
        <v>1</v>
      </c>
      <c r="Y43" s="90">
        <v>1</v>
      </c>
      <c r="Z43" s="90">
        <v>1</v>
      </c>
      <c r="AA43" s="90">
        <v>1</v>
      </c>
      <c r="AB43" s="90">
        <v>1</v>
      </c>
      <c r="AC43" s="90">
        <v>1</v>
      </c>
      <c r="AD43" s="90">
        <v>1</v>
      </c>
      <c r="AE43" s="90">
        <v>1</v>
      </c>
      <c r="AF43" s="90">
        <v>1</v>
      </c>
      <c r="AG43" s="90"/>
      <c r="AH43" s="90"/>
      <c r="AI43" s="90"/>
      <c r="AJ43" s="90"/>
      <c r="AK43" s="72"/>
      <c r="AL43" s="72"/>
      <c r="AM43" s="72"/>
      <c r="AN43" s="90"/>
      <c r="AO43" s="90"/>
      <c r="AP43" s="89"/>
    </row>
    <row r="44" spans="1:42" ht="11.25" customHeight="1" x14ac:dyDescent="0.25">
      <c r="A44" s="157" t="b">
        <v>1</v>
      </c>
      <c r="B44" s="246"/>
      <c r="C44" s="41" t="s">
        <v>59</v>
      </c>
      <c r="D44" s="72" t="s">
        <v>17</v>
      </c>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90">
        <v>1</v>
      </c>
      <c r="AF44" s="90">
        <v>1</v>
      </c>
      <c r="AG44" s="40">
        <v>1</v>
      </c>
      <c r="AH44" s="40">
        <v>1</v>
      </c>
      <c r="AI44" s="40">
        <v>1</v>
      </c>
      <c r="AJ44" s="40">
        <v>1</v>
      </c>
      <c r="AK44" s="72">
        <v>1</v>
      </c>
      <c r="AL44" s="92">
        <v>1</v>
      </c>
      <c r="AM44" s="72"/>
      <c r="AN44" s="40" t="s">
        <v>11</v>
      </c>
      <c r="AO44" s="40" t="s">
        <v>12</v>
      </c>
      <c r="AP44" s="86" t="s">
        <v>31</v>
      </c>
    </row>
    <row r="45" spans="1:42" ht="11.25" hidden="1" customHeight="1" x14ac:dyDescent="0.25">
      <c r="A45" s="157"/>
      <c r="B45" s="96" t="s">
        <v>88</v>
      </c>
      <c r="C45" s="41"/>
      <c r="D45" s="72"/>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90"/>
      <c r="AF45" s="90"/>
      <c r="AG45" s="40"/>
      <c r="AH45" s="40"/>
      <c r="AI45" s="40"/>
      <c r="AJ45" s="40"/>
      <c r="AK45" s="108"/>
      <c r="AL45" s="72"/>
      <c r="AM45" s="72"/>
      <c r="AN45" s="40"/>
      <c r="AO45" s="40"/>
      <c r="AP45" s="86"/>
    </row>
    <row r="46" spans="1:42" ht="11.25" hidden="1" customHeight="1" x14ac:dyDescent="0.25">
      <c r="A46" s="157"/>
      <c r="B46" s="96" t="s">
        <v>89</v>
      </c>
      <c r="C46" s="41"/>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90"/>
      <c r="AF46" s="90"/>
      <c r="AG46" s="40"/>
      <c r="AH46" s="40"/>
      <c r="AI46" s="40"/>
      <c r="AJ46" s="40"/>
      <c r="AK46" s="72"/>
      <c r="AL46" s="72"/>
      <c r="AM46" s="72"/>
      <c r="AN46" s="40"/>
      <c r="AO46" s="40"/>
      <c r="AP46" s="86"/>
    </row>
    <row r="47" spans="1:42" ht="11.25" customHeight="1" x14ac:dyDescent="0.25">
      <c r="C47" s="55" t="s">
        <v>90</v>
      </c>
      <c r="E47" s="52">
        <f>SUM(E3:E44)</f>
        <v>1</v>
      </c>
      <c r="F47" s="52">
        <f t="shared" ref="F47:R47" si="0">SUM(F3:F44)</f>
        <v>3</v>
      </c>
      <c r="G47" s="52">
        <f t="shared" si="0"/>
        <v>11</v>
      </c>
      <c r="H47" s="52">
        <f t="shared" si="0"/>
        <v>11</v>
      </c>
      <c r="I47" s="52">
        <f t="shared" si="0"/>
        <v>14</v>
      </c>
      <c r="J47" s="52">
        <f t="shared" si="0"/>
        <v>15</v>
      </c>
      <c r="K47" s="52">
        <f t="shared" si="0"/>
        <v>16</v>
      </c>
      <c r="L47" s="52">
        <f t="shared" si="0"/>
        <v>17</v>
      </c>
      <c r="M47" s="52">
        <f t="shared" si="0"/>
        <v>18</v>
      </c>
      <c r="N47" s="52">
        <f t="shared" si="0"/>
        <v>19</v>
      </c>
      <c r="O47" s="52">
        <f t="shared" si="0"/>
        <v>20</v>
      </c>
      <c r="P47" s="52">
        <f t="shared" si="0"/>
        <v>17</v>
      </c>
      <c r="Q47" s="52">
        <f t="shared" si="0"/>
        <v>19</v>
      </c>
      <c r="R47" s="52">
        <f t="shared" si="0"/>
        <v>18</v>
      </c>
      <c r="S47" s="52">
        <f t="shared" ref="S47:AL47" si="1">SUM(S3:S46)</f>
        <v>22</v>
      </c>
      <c r="T47" s="52">
        <f t="shared" si="1"/>
        <v>21</v>
      </c>
      <c r="U47" s="52">
        <f t="shared" si="1"/>
        <v>21</v>
      </c>
      <c r="V47" s="52">
        <f t="shared" si="1"/>
        <v>24</v>
      </c>
      <c r="W47" s="52">
        <f t="shared" si="1"/>
        <v>23</v>
      </c>
      <c r="X47" s="52">
        <f t="shared" si="1"/>
        <v>21</v>
      </c>
      <c r="Y47" s="52">
        <f t="shared" si="1"/>
        <v>22</v>
      </c>
      <c r="Z47" s="52">
        <f t="shared" si="1"/>
        <v>21</v>
      </c>
      <c r="AA47" s="52">
        <f t="shared" si="1"/>
        <v>20</v>
      </c>
      <c r="AB47" s="52">
        <f t="shared" si="1"/>
        <v>20</v>
      </c>
      <c r="AC47" s="52">
        <f t="shared" si="1"/>
        <v>23</v>
      </c>
      <c r="AD47" s="52">
        <f t="shared" si="1"/>
        <v>20</v>
      </c>
      <c r="AE47" s="52">
        <f t="shared" si="1"/>
        <v>23</v>
      </c>
      <c r="AF47" s="52">
        <f t="shared" si="1"/>
        <v>18</v>
      </c>
      <c r="AG47" s="52">
        <f t="shared" si="1"/>
        <v>18</v>
      </c>
      <c r="AH47" s="52">
        <f t="shared" si="1"/>
        <v>16</v>
      </c>
      <c r="AI47" s="52">
        <f t="shared" si="1"/>
        <v>16</v>
      </c>
      <c r="AJ47" s="52">
        <f t="shared" si="1"/>
        <v>12</v>
      </c>
      <c r="AK47" s="52">
        <f>SUM(AK3:AK46)</f>
        <v>14</v>
      </c>
      <c r="AL47" s="52">
        <f t="shared" si="1"/>
        <v>7</v>
      </c>
      <c r="AN47" s="55"/>
      <c r="AO47" s="55">
        <v>4</v>
      </c>
      <c r="AP47" s="1"/>
    </row>
    <row r="48" spans="1:42" ht="11.25" customHeight="1" x14ac:dyDescent="0.25">
      <c r="C48" s="55" t="s">
        <v>91</v>
      </c>
      <c r="E48" s="52">
        <f>E47/5</f>
        <v>0.2</v>
      </c>
      <c r="F48" s="52">
        <f t="shared" ref="F48:AJ48" si="2">F47/5</f>
        <v>0.6</v>
      </c>
      <c r="G48" s="52">
        <f t="shared" si="2"/>
        <v>2.2000000000000002</v>
      </c>
      <c r="H48" s="52">
        <f t="shared" si="2"/>
        <v>2.2000000000000002</v>
      </c>
      <c r="I48" s="52">
        <f t="shared" si="2"/>
        <v>2.8</v>
      </c>
      <c r="J48" s="52">
        <f t="shared" si="2"/>
        <v>3</v>
      </c>
      <c r="K48" s="52">
        <f t="shared" si="2"/>
        <v>3.2</v>
      </c>
      <c r="L48" s="52">
        <f t="shared" si="2"/>
        <v>3.4</v>
      </c>
      <c r="M48" s="52">
        <f t="shared" si="2"/>
        <v>3.6</v>
      </c>
      <c r="N48" s="52">
        <f t="shared" si="2"/>
        <v>3.8</v>
      </c>
      <c r="O48" s="52">
        <f t="shared" si="2"/>
        <v>4</v>
      </c>
      <c r="P48" s="52">
        <f t="shared" si="2"/>
        <v>3.4</v>
      </c>
      <c r="Q48" s="52">
        <f t="shared" si="2"/>
        <v>3.8</v>
      </c>
      <c r="R48" s="52">
        <f t="shared" si="2"/>
        <v>3.6</v>
      </c>
      <c r="S48" s="52">
        <f t="shared" si="2"/>
        <v>4.4000000000000004</v>
      </c>
      <c r="T48" s="52">
        <f t="shared" si="2"/>
        <v>4.2</v>
      </c>
      <c r="U48" s="52">
        <f t="shared" si="2"/>
        <v>4.2</v>
      </c>
      <c r="V48" s="52">
        <f t="shared" si="2"/>
        <v>4.8</v>
      </c>
      <c r="W48" s="52">
        <f t="shared" si="2"/>
        <v>4.5999999999999996</v>
      </c>
      <c r="X48" s="52">
        <f t="shared" si="2"/>
        <v>4.2</v>
      </c>
      <c r="Y48" s="52">
        <f t="shared" si="2"/>
        <v>4.4000000000000004</v>
      </c>
      <c r="Z48" s="52">
        <f t="shared" si="2"/>
        <v>4.2</v>
      </c>
      <c r="AA48" s="52">
        <f t="shared" si="2"/>
        <v>4</v>
      </c>
      <c r="AB48" s="52">
        <f t="shared" si="2"/>
        <v>4</v>
      </c>
      <c r="AC48" s="52">
        <f t="shared" si="2"/>
        <v>4.5999999999999996</v>
      </c>
      <c r="AD48" s="52">
        <f t="shared" si="2"/>
        <v>4</v>
      </c>
      <c r="AE48" s="52">
        <f t="shared" si="2"/>
        <v>4.5999999999999996</v>
      </c>
      <c r="AF48" s="52">
        <f t="shared" si="2"/>
        <v>3.6</v>
      </c>
      <c r="AG48" s="52">
        <f t="shared" si="2"/>
        <v>3.6</v>
      </c>
      <c r="AH48" s="52">
        <f t="shared" si="2"/>
        <v>3.2</v>
      </c>
      <c r="AI48" s="52">
        <f>AI47/5</f>
        <v>3.2</v>
      </c>
      <c r="AJ48" s="52">
        <f t="shared" si="2"/>
        <v>2.4</v>
      </c>
      <c r="AK48" s="52">
        <f>AK47/5</f>
        <v>2.8</v>
      </c>
      <c r="AN48" s="52">
        <f>3*AK47</f>
        <v>42</v>
      </c>
      <c r="AO48" s="52">
        <f>AN48/AO47</f>
        <v>10.5</v>
      </c>
    </row>
    <row r="49" spans="3:41" ht="11.25" customHeight="1" x14ac:dyDescent="0.25">
      <c r="AE49" s="168" t="s">
        <v>92</v>
      </c>
      <c r="AF49" s="166"/>
      <c r="AG49" s="166"/>
      <c r="AH49" s="166"/>
      <c r="AI49" s="166"/>
      <c r="AJ49" s="166"/>
      <c r="AK49" s="58">
        <f>ROUND(MAX(AG47:AK47),0)</f>
        <v>18</v>
      </c>
      <c r="AN49" s="52">
        <f>3*AI47</f>
        <v>48</v>
      </c>
      <c r="AO49" s="52">
        <f>AN49/AO47</f>
        <v>12</v>
      </c>
    </row>
    <row r="51" spans="3:41" ht="11.25" customHeight="1" x14ac:dyDescent="0.25">
      <c r="AK51" s="161">
        <v>1</v>
      </c>
      <c r="AN51" s="52" t="s">
        <v>93</v>
      </c>
    </row>
    <row r="52" spans="3:41" ht="11.25" customHeight="1" x14ac:dyDescent="0.25">
      <c r="AK52" s="87">
        <v>1</v>
      </c>
      <c r="AL52" s="95"/>
      <c r="AM52" s="95"/>
      <c r="AN52" s="52" t="s">
        <v>94</v>
      </c>
    </row>
    <row r="53" spans="3:41" ht="11.25" customHeight="1" x14ac:dyDescent="0.25">
      <c r="AK53" s="92">
        <v>1</v>
      </c>
      <c r="AL53" s="95"/>
      <c r="AM53" s="95"/>
      <c r="AN53" s="52" t="s">
        <v>95</v>
      </c>
    </row>
    <row r="54" spans="3:41" ht="11.25" customHeight="1" x14ac:dyDescent="0.25">
      <c r="AK54" s="88">
        <v>1</v>
      </c>
      <c r="AL54" s="95"/>
      <c r="AM54" s="95"/>
      <c r="AN54" s="52" t="s">
        <v>96</v>
      </c>
    </row>
    <row r="58" spans="3:41" ht="11.25" customHeight="1" x14ac:dyDescent="0.25">
      <c r="C58" s="242" t="s">
        <v>97</v>
      </c>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row>
    <row r="59" spans="3:41" ht="11.25" customHeight="1" x14ac:dyDescent="0.25">
      <c r="C59" s="159" t="s">
        <v>98</v>
      </c>
      <c r="D59" s="41"/>
      <c r="E59" s="167"/>
      <c r="F59" s="167"/>
      <c r="G59" s="167"/>
      <c r="H59" s="167"/>
      <c r="I59" s="167"/>
      <c r="J59" s="167"/>
      <c r="K59" s="167"/>
      <c r="L59" s="167"/>
      <c r="M59" s="167"/>
      <c r="N59" s="167"/>
      <c r="O59" s="167"/>
      <c r="P59" s="167"/>
      <c r="Q59" s="167"/>
      <c r="R59" s="167"/>
      <c r="S59" s="167"/>
      <c r="T59" s="167"/>
      <c r="U59" s="167"/>
      <c r="V59" s="167"/>
      <c r="W59" s="167"/>
      <c r="X59" s="167"/>
      <c r="Y59" s="167"/>
      <c r="Z59" s="167"/>
      <c r="AA59" s="158"/>
      <c r="AB59" s="158"/>
      <c r="AC59" s="158"/>
      <c r="AD59" s="158"/>
      <c r="AE59" s="158"/>
      <c r="AF59" s="158"/>
      <c r="AG59" s="158"/>
      <c r="AH59" s="158"/>
      <c r="AI59" s="158"/>
      <c r="AJ59" s="158"/>
      <c r="AK59" s="158"/>
    </row>
    <row r="60" spans="3:41" ht="11.25" customHeight="1" x14ac:dyDescent="0.25">
      <c r="C60" s="159" t="s">
        <v>99</v>
      </c>
      <c r="D60" s="41"/>
      <c r="E60" s="167"/>
      <c r="F60" s="167"/>
      <c r="G60" s="167"/>
      <c r="H60" s="167"/>
      <c r="I60" s="167"/>
      <c r="J60" s="167"/>
      <c r="K60" s="167"/>
      <c r="L60" s="167"/>
      <c r="M60" s="167"/>
      <c r="N60" s="167"/>
      <c r="O60" s="167"/>
      <c r="P60" s="167"/>
      <c r="Q60" s="167"/>
      <c r="R60" s="167"/>
      <c r="S60" s="167"/>
      <c r="T60" s="167"/>
      <c r="U60" s="167"/>
      <c r="V60" s="167"/>
      <c r="W60" s="158"/>
      <c r="X60" s="158"/>
      <c r="Y60" s="158"/>
      <c r="Z60" s="158"/>
      <c r="AA60" s="158"/>
      <c r="AB60" s="158"/>
      <c r="AC60" s="158"/>
      <c r="AD60" s="158"/>
      <c r="AE60" s="158"/>
      <c r="AF60" s="158"/>
      <c r="AG60" s="158"/>
      <c r="AH60" s="158"/>
      <c r="AI60" s="158"/>
      <c r="AJ60" s="158"/>
      <c r="AK60" s="158"/>
    </row>
    <row r="61" spans="3:41" ht="11.25" customHeight="1" x14ac:dyDescent="0.25">
      <c r="C61" s="159" t="s">
        <v>100</v>
      </c>
      <c r="D61" s="41"/>
      <c r="E61" s="167"/>
      <c r="F61" s="167"/>
      <c r="G61" s="167"/>
      <c r="H61" s="167"/>
      <c r="I61" s="167"/>
      <c r="J61" s="167"/>
      <c r="K61" s="167"/>
      <c r="L61" s="167"/>
      <c r="M61" s="167"/>
      <c r="N61" s="167"/>
      <c r="O61" s="167"/>
      <c r="P61" s="167"/>
      <c r="Q61" s="167"/>
      <c r="R61" s="167"/>
      <c r="S61" s="167"/>
      <c r="T61" s="167"/>
      <c r="U61" s="167"/>
      <c r="V61" s="167"/>
      <c r="W61" s="158"/>
      <c r="X61" s="158"/>
      <c r="Y61" s="158"/>
      <c r="Z61" s="158"/>
      <c r="AA61" s="158"/>
      <c r="AB61" s="158"/>
      <c r="AC61" s="158"/>
      <c r="AD61" s="158"/>
      <c r="AE61" s="158"/>
      <c r="AF61" s="158"/>
      <c r="AG61" s="158"/>
      <c r="AH61" s="158"/>
      <c r="AI61" s="158"/>
      <c r="AJ61" s="158"/>
      <c r="AK61" s="158"/>
    </row>
  </sheetData>
  <mergeCells count="18">
    <mergeCell ref="B10:B11"/>
    <mergeCell ref="B43:B44"/>
    <mergeCell ref="C58:AK58"/>
    <mergeCell ref="B1:AK1"/>
    <mergeCell ref="Q36:R36"/>
    <mergeCell ref="B39:B40"/>
    <mergeCell ref="B22:B23"/>
    <mergeCell ref="B24:B26"/>
    <mergeCell ref="B28:B29"/>
    <mergeCell ref="B31:B32"/>
    <mergeCell ref="B33:B34"/>
    <mergeCell ref="N36:O36"/>
    <mergeCell ref="B18:B19"/>
    <mergeCell ref="B3:B4"/>
    <mergeCell ref="B14:B17"/>
    <mergeCell ref="B7:B9"/>
    <mergeCell ref="B20:B21"/>
    <mergeCell ref="B35:B38"/>
  </mergeCells>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0F423-732A-4BB5-B708-202F80FAD9CB}">
  <dimension ref="A1:AN84"/>
  <sheetViews>
    <sheetView zoomScale="90" zoomScaleNormal="90" workbookViewId="0">
      <pane xSplit="4" topLeftCell="K1" activePane="topRight" state="frozen"/>
      <selection pane="topRight" activeCell="AM40" sqref="AM40"/>
    </sheetView>
  </sheetViews>
  <sheetFormatPr defaultColWidth="8.88671875" defaultRowHeight="14.4" outlineLevelCol="1" x14ac:dyDescent="0.3"/>
  <cols>
    <col min="3" max="3" width="12" style="112" bestFit="1" customWidth="1"/>
    <col min="4" max="4" width="13.109375" bestFit="1" customWidth="1"/>
    <col min="5" max="5" width="8.109375" style="112" bestFit="1" customWidth="1" outlineLevel="1"/>
    <col min="6" max="38" width="8.109375" style="112" bestFit="1" customWidth="1"/>
    <col min="39" max="39" width="8.109375" style="112" customWidth="1"/>
  </cols>
  <sheetData>
    <row r="1" spans="1:40" ht="24" x14ac:dyDescent="0.3">
      <c r="A1" s="199" t="s">
        <v>2</v>
      </c>
      <c r="B1" s="200" t="s">
        <v>3</v>
      </c>
      <c r="C1" s="201" t="s">
        <v>101</v>
      </c>
      <c r="D1" s="202" t="s">
        <v>4</v>
      </c>
      <c r="E1" s="203" t="s">
        <v>102</v>
      </c>
      <c r="F1" s="203" t="s">
        <v>103</v>
      </c>
      <c r="G1" s="203" t="s">
        <v>104</v>
      </c>
      <c r="H1" s="203" t="s">
        <v>105</v>
      </c>
      <c r="I1" s="203" t="s">
        <v>106</v>
      </c>
      <c r="J1" s="203" t="s">
        <v>107</v>
      </c>
      <c r="K1" s="203" t="s">
        <v>108</v>
      </c>
      <c r="L1" s="203" t="s">
        <v>109</v>
      </c>
      <c r="M1" s="203" t="s">
        <v>110</v>
      </c>
      <c r="N1" s="203" t="s">
        <v>111</v>
      </c>
      <c r="O1" s="203" t="s">
        <v>112</v>
      </c>
      <c r="P1" s="203" t="s">
        <v>113</v>
      </c>
      <c r="Q1" s="203" t="s">
        <v>114</v>
      </c>
      <c r="R1" s="203" t="s">
        <v>115</v>
      </c>
      <c r="S1" s="203" t="s">
        <v>116</v>
      </c>
      <c r="T1" s="203" t="s">
        <v>117</v>
      </c>
      <c r="U1" s="203" t="s">
        <v>118</v>
      </c>
      <c r="V1" s="203" t="s">
        <v>119</v>
      </c>
      <c r="W1" s="203" t="s">
        <v>120</v>
      </c>
      <c r="X1" s="203" t="s">
        <v>121</v>
      </c>
      <c r="Y1" s="203" t="s">
        <v>122</v>
      </c>
      <c r="Z1" s="203" t="s">
        <v>123</v>
      </c>
      <c r="AA1" s="203" t="s">
        <v>124</v>
      </c>
      <c r="AB1" s="203" t="s">
        <v>125</v>
      </c>
      <c r="AC1" s="203" t="s">
        <v>126</v>
      </c>
      <c r="AD1" s="203" t="s">
        <v>127</v>
      </c>
      <c r="AE1" s="203" t="s">
        <v>128</v>
      </c>
      <c r="AF1" s="203" t="s">
        <v>129</v>
      </c>
      <c r="AG1" s="203" t="s">
        <v>130</v>
      </c>
      <c r="AH1" s="203" t="s">
        <v>131</v>
      </c>
      <c r="AI1" s="203" t="s">
        <v>132</v>
      </c>
      <c r="AJ1" s="203" t="s">
        <v>133</v>
      </c>
      <c r="AK1" s="203" t="s">
        <v>134</v>
      </c>
      <c r="AL1" s="203" t="s">
        <v>135</v>
      </c>
      <c r="AM1" s="219" t="s">
        <v>136</v>
      </c>
      <c r="AN1" s="204" t="s">
        <v>90</v>
      </c>
    </row>
    <row r="2" spans="1:40" x14ac:dyDescent="0.3">
      <c r="A2" s="205" t="s">
        <v>8</v>
      </c>
      <c r="B2" s="57" t="s">
        <v>14</v>
      </c>
      <c r="C2" s="72"/>
      <c r="D2" s="72" t="s">
        <v>137</v>
      </c>
      <c r="E2" s="90"/>
      <c r="F2" s="90"/>
      <c r="G2" s="90"/>
      <c r="H2" s="90"/>
      <c r="I2" s="90">
        <v>1</v>
      </c>
      <c r="J2" s="90">
        <v>1</v>
      </c>
      <c r="K2" s="90">
        <v>1</v>
      </c>
      <c r="L2" s="90">
        <v>1</v>
      </c>
      <c r="M2" s="90">
        <v>1</v>
      </c>
      <c r="N2" s="90">
        <v>1</v>
      </c>
      <c r="O2" s="90">
        <v>1</v>
      </c>
      <c r="P2" s="90">
        <v>1</v>
      </c>
      <c r="Q2" s="90">
        <v>1</v>
      </c>
      <c r="R2" s="90">
        <v>1</v>
      </c>
      <c r="S2" s="90">
        <v>1</v>
      </c>
      <c r="T2" s="90"/>
      <c r="U2" s="90"/>
      <c r="V2" s="90"/>
      <c r="W2" s="90"/>
      <c r="X2" s="90"/>
      <c r="Y2" s="90"/>
      <c r="Z2" s="90"/>
      <c r="AA2" s="90"/>
      <c r="AB2" s="90"/>
      <c r="AC2" s="90"/>
      <c r="AD2" s="40"/>
      <c r="AE2" s="40"/>
      <c r="AF2" s="40"/>
      <c r="AG2" s="40"/>
      <c r="AH2" s="40"/>
      <c r="AI2" s="40"/>
      <c r="AJ2" s="40"/>
      <c r="AK2" s="40"/>
      <c r="AL2" s="72"/>
      <c r="AM2" s="207"/>
      <c r="AN2" s="206">
        <f>SUM(Table1[[#This Row],[1986]:[2021]])</f>
        <v>11</v>
      </c>
    </row>
    <row r="3" spans="1:40" x14ac:dyDescent="0.3">
      <c r="A3" s="205" t="s">
        <v>8</v>
      </c>
      <c r="B3" s="57" t="s">
        <v>9</v>
      </c>
      <c r="C3" s="72" t="s">
        <v>138</v>
      </c>
      <c r="D3" s="72" t="s">
        <v>10</v>
      </c>
      <c r="E3" s="90"/>
      <c r="F3" s="90"/>
      <c r="G3" s="90"/>
      <c r="H3" s="90"/>
      <c r="I3" s="40"/>
      <c r="J3" s="40"/>
      <c r="K3" s="40"/>
      <c r="L3" s="40"/>
      <c r="M3" s="40"/>
      <c r="N3" s="40"/>
      <c r="O3" s="40"/>
      <c r="P3" s="40"/>
      <c r="Q3" s="40"/>
      <c r="R3" s="40"/>
      <c r="S3" s="40"/>
      <c r="T3" s="90">
        <v>1</v>
      </c>
      <c r="U3" s="90">
        <v>1</v>
      </c>
      <c r="V3" s="90">
        <v>1</v>
      </c>
      <c r="W3" s="90">
        <v>1</v>
      </c>
      <c r="X3" s="90">
        <v>1</v>
      </c>
      <c r="Y3" s="90">
        <v>1</v>
      </c>
      <c r="Z3" s="90">
        <v>1</v>
      </c>
      <c r="AA3" s="90">
        <v>1</v>
      </c>
      <c r="AB3" s="90">
        <v>1</v>
      </c>
      <c r="AC3" s="90">
        <v>1</v>
      </c>
      <c r="AD3" s="90">
        <v>1</v>
      </c>
      <c r="AE3" s="90">
        <v>1</v>
      </c>
      <c r="AF3" s="90"/>
      <c r="AG3" s="90">
        <v>1</v>
      </c>
      <c r="AH3" s="90">
        <v>1</v>
      </c>
      <c r="AI3" s="90">
        <v>1</v>
      </c>
      <c r="AJ3" s="90">
        <v>1</v>
      </c>
      <c r="AK3" s="90">
        <v>1</v>
      </c>
      <c r="AL3" s="72">
        <v>1</v>
      </c>
      <c r="AM3" s="207">
        <v>1</v>
      </c>
      <c r="AN3" s="206">
        <f>SUM(Table1[[#This Row],[1986]:[2021]])</f>
        <v>18</v>
      </c>
    </row>
    <row r="4" spans="1:40" x14ac:dyDescent="0.3">
      <c r="A4" s="205" t="s">
        <v>8</v>
      </c>
      <c r="B4" s="57" t="s">
        <v>9</v>
      </c>
      <c r="C4" s="72" t="s">
        <v>138</v>
      </c>
      <c r="D4" s="72" t="s">
        <v>139</v>
      </c>
      <c r="E4" s="90"/>
      <c r="F4" s="90"/>
      <c r="G4" s="90"/>
      <c r="H4" s="90"/>
      <c r="I4" s="40"/>
      <c r="J4" s="40"/>
      <c r="K4" s="40"/>
      <c r="L4" s="40"/>
      <c r="M4" s="40"/>
      <c r="N4" s="40"/>
      <c r="O4" s="40"/>
      <c r="P4" s="40"/>
      <c r="Q4" s="40"/>
      <c r="R4" s="40"/>
      <c r="S4" s="40"/>
      <c r="T4" s="90"/>
      <c r="U4" s="90"/>
      <c r="V4" s="90"/>
      <c r="W4" s="90"/>
      <c r="X4" s="90"/>
      <c r="Y4" s="90"/>
      <c r="Z4" s="90"/>
      <c r="AA4" s="90"/>
      <c r="AB4" s="90"/>
      <c r="AC4" s="90"/>
      <c r="AD4" s="90"/>
      <c r="AE4" s="90"/>
      <c r="AF4" s="90">
        <v>1</v>
      </c>
      <c r="AG4" s="90"/>
      <c r="AH4" s="90"/>
      <c r="AI4" s="90"/>
      <c r="AJ4" s="90"/>
      <c r="AK4" s="90"/>
      <c r="AL4" s="207"/>
      <c r="AM4" s="220"/>
      <c r="AN4" s="208">
        <f>SUM(Table1[[#This Row],[1986]:[2021]])</f>
        <v>1</v>
      </c>
    </row>
    <row r="5" spans="1:40" x14ac:dyDescent="0.3">
      <c r="A5" s="205" t="s">
        <v>15</v>
      </c>
      <c r="B5" s="57" t="s">
        <v>16</v>
      </c>
      <c r="C5" s="72" t="s">
        <v>140</v>
      </c>
      <c r="D5" s="72" t="s">
        <v>17</v>
      </c>
      <c r="E5" s="90"/>
      <c r="F5" s="90"/>
      <c r="G5" s="90"/>
      <c r="H5" s="90"/>
      <c r="I5" s="90"/>
      <c r="J5" s="90"/>
      <c r="K5" s="90"/>
      <c r="L5" s="90"/>
      <c r="M5" s="90"/>
      <c r="N5" s="90"/>
      <c r="O5" s="90"/>
      <c r="P5" s="90"/>
      <c r="Q5" s="90"/>
      <c r="R5" s="209">
        <v>1</v>
      </c>
      <c r="S5" s="90">
        <v>1</v>
      </c>
      <c r="T5" s="90">
        <v>1</v>
      </c>
      <c r="U5" s="90">
        <v>1</v>
      </c>
      <c r="V5" s="90">
        <v>1</v>
      </c>
      <c r="W5" s="90">
        <v>1</v>
      </c>
      <c r="X5" s="90">
        <v>1</v>
      </c>
      <c r="Y5" s="90">
        <v>1</v>
      </c>
      <c r="Z5" s="90">
        <v>1</v>
      </c>
      <c r="AA5" s="90"/>
      <c r="AB5" s="90">
        <v>1</v>
      </c>
      <c r="AC5" s="90">
        <v>1</v>
      </c>
      <c r="AD5" s="40">
        <v>1</v>
      </c>
      <c r="AE5" s="40">
        <v>1</v>
      </c>
      <c r="AF5" s="40"/>
      <c r="AG5" s="40"/>
      <c r="AH5" s="40"/>
      <c r="AI5" s="40"/>
      <c r="AJ5" s="40"/>
      <c r="AK5" s="40"/>
      <c r="AL5" s="72"/>
      <c r="AM5" s="207"/>
      <c r="AN5" s="206">
        <f>SUM(Table1[[#This Row],[1986]:[2021]])</f>
        <v>13</v>
      </c>
    </row>
    <row r="6" spans="1:40" x14ac:dyDescent="0.3">
      <c r="A6" s="205" t="s">
        <v>20</v>
      </c>
      <c r="B6" s="57" t="s">
        <v>16</v>
      </c>
      <c r="C6" s="72" t="s">
        <v>140</v>
      </c>
      <c r="D6" s="72" t="s">
        <v>141</v>
      </c>
      <c r="E6" s="90"/>
      <c r="F6" s="90"/>
      <c r="G6" s="90"/>
      <c r="H6" s="90"/>
      <c r="I6" s="90"/>
      <c r="J6" s="90">
        <v>1</v>
      </c>
      <c r="K6" s="90">
        <v>1</v>
      </c>
      <c r="L6" s="90">
        <v>1</v>
      </c>
      <c r="M6" s="90">
        <v>1</v>
      </c>
      <c r="N6" s="90">
        <v>1</v>
      </c>
      <c r="O6" s="90">
        <v>1</v>
      </c>
      <c r="P6" s="90">
        <v>1</v>
      </c>
      <c r="Q6" s="90"/>
      <c r="R6" s="90"/>
      <c r="S6" s="90"/>
      <c r="T6" s="90"/>
      <c r="U6" s="90"/>
      <c r="V6" s="90"/>
      <c r="W6" s="90"/>
      <c r="X6" s="90"/>
      <c r="Y6" s="90"/>
      <c r="Z6" s="90"/>
      <c r="AA6" s="90"/>
      <c r="AB6" s="90"/>
      <c r="AC6" s="90"/>
      <c r="AD6" s="40"/>
      <c r="AE6" s="90"/>
      <c r="AF6" s="90"/>
      <c r="AG6" s="40"/>
      <c r="AH6" s="40"/>
      <c r="AI6" s="40"/>
      <c r="AJ6" s="40"/>
      <c r="AK6" s="40"/>
      <c r="AL6" s="207"/>
      <c r="AM6" s="220"/>
      <c r="AN6" s="208">
        <f>SUM(Table1[[#This Row],[1986]:[2021]])</f>
        <v>7</v>
      </c>
    </row>
    <row r="7" spans="1:40" x14ac:dyDescent="0.3">
      <c r="A7" s="205" t="s">
        <v>20</v>
      </c>
      <c r="B7" s="57" t="s">
        <v>16</v>
      </c>
      <c r="C7" s="72" t="s">
        <v>140</v>
      </c>
      <c r="D7" s="72" t="s">
        <v>17</v>
      </c>
      <c r="E7" s="90"/>
      <c r="F7" s="90"/>
      <c r="G7" s="90"/>
      <c r="H7" s="90"/>
      <c r="I7" s="90"/>
      <c r="J7" s="40"/>
      <c r="K7" s="40"/>
      <c r="L7" s="40"/>
      <c r="M7" s="40"/>
      <c r="N7" s="40"/>
      <c r="O7" s="40"/>
      <c r="P7" s="40"/>
      <c r="Q7" s="90"/>
      <c r="R7" s="90">
        <v>1</v>
      </c>
      <c r="S7" s="90">
        <v>1</v>
      </c>
      <c r="T7" s="90">
        <v>1</v>
      </c>
      <c r="U7" s="90">
        <v>1</v>
      </c>
      <c r="V7" s="90">
        <v>1</v>
      </c>
      <c r="W7" s="90"/>
      <c r="X7" s="90"/>
      <c r="Y7" s="90"/>
      <c r="Z7" s="90"/>
      <c r="AA7" s="90"/>
      <c r="AB7" s="90"/>
      <c r="AC7" s="90"/>
      <c r="AD7" s="90"/>
      <c r="AE7" s="90"/>
      <c r="AF7" s="90"/>
      <c r="AG7" s="90"/>
      <c r="AH7" s="90"/>
      <c r="AI7" s="90"/>
      <c r="AJ7" s="90"/>
      <c r="AK7" s="90"/>
      <c r="AL7" s="72"/>
      <c r="AM7" s="207"/>
      <c r="AN7" s="206">
        <f>SUM(Table1[[#This Row],[1986]:[2021]])</f>
        <v>5</v>
      </c>
    </row>
    <row r="8" spans="1:40" x14ac:dyDescent="0.3">
      <c r="A8" s="205" t="s">
        <v>20</v>
      </c>
      <c r="B8" s="57" t="s">
        <v>16</v>
      </c>
      <c r="C8" s="72" t="s">
        <v>140</v>
      </c>
      <c r="D8" s="72" t="s">
        <v>137</v>
      </c>
      <c r="E8" s="90"/>
      <c r="F8" s="90"/>
      <c r="G8" s="90"/>
      <c r="H8" s="90"/>
      <c r="I8" s="90"/>
      <c r="J8" s="40"/>
      <c r="K8" s="40"/>
      <c r="L8" s="40"/>
      <c r="M8" s="40"/>
      <c r="N8" s="40"/>
      <c r="O8" s="40"/>
      <c r="P8" s="40"/>
      <c r="Q8" s="90"/>
      <c r="R8" s="90"/>
      <c r="S8" s="90"/>
      <c r="T8" s="90"/>
      <c r="U8" s="90"/>
      <c r="V8" s="90"/>
      <c r="W8" s="90"/>
      <c r="X8" s="90">
        <v>1</v>
      </c>
      <c r="Y8" s="90"/>
      <c r="Z8" s="90"/>
      <c r="AA8" s="90"/>
      <c r="AB8" s="90"/>
      <c r="AC8" s="90"/>
      <c r="AD8" s="90"/>
      <c r="AE8" s="90"/>
      <c r="AF8" s="90"/>
      <c r="AG8" s="90"/>
      <c r="AH8" s="90"/>
      <c r="AI8" s="90"/>
      <c r="AJ8" s="90"/>
      <c r="AK8" s="90"/>
      <c r="AL8" s="207"/>
      <c r="AM8" s="220"/>
      <c r="AN8" s="208">
        <f>SUM(Table1[[#This Row],[1986]:[2021]])</f>
        <v>1</v>
      </c>
    </row>
    <row r="9" spans="1:40" x14ac:dyDescent="0.3">
      <c r="A9" s="205" t="s">
        <v>22</v>
      </c>
      <c r="B9" s="57" t="s">
        <v>26</v>
      </c>
      <c r="C9" s="72"/>
      <c r="D9" s="72" t="s">
        <v>24</v>
      </c>
      <c r="E9" s="90"/>
      <c r="F9" s="90"/>
      <c r="G9" s="90">
        <v>1</v>
      </c>
      <c r="H9" s="90">
        <v>1</v>
      </c>
      <c r="I9" s="90">
        <v>1</v>
      </c>
      <c r="J9" s="90">
        <v>1</v>
      </c>
      <c r="K9" s="40"/>
      <c r="L9" s="40"/>
      <c r="M9" s="90"/>
      <c r="N9" s="90"/>
      <c r="O9" s="90"/>
      <c r="P9" s="90"/>
      <c r="Q9" s="90"/>
      <c r="R9" s="90"/>
      <c r="S9" s="90"/>
      <c r="T9" s="90"/>
      <c r="U9" s="90"/>
      <c r="V9" s="90"/>
      <c r="W9" s="90"/>
      <c r="X9" s="90"/>
      <c r="Y9" s="90"/>
      <c r="Z9" s="90"/>
      <c r="AA9" s="90"/>
      <c r="AB9" s="90"/>
      <c r="AC9" s="90"/>
      <c r="AD9" s="40"/>
      <c r="AE9" s="40"/>
      <c r="AF9" s="40"/>
      <c r="AG9" s="40"/>
      <c r="AH9" s="40"/>
      <c r="AI9" s="40"/>
      <c r="AJ9" s="40"/>
      <c r="AK9" s="40"/>
      <c r="AL9" s="72"/>
      <c r="AM9" s="207"/>
      <c r="AN9" s="206">
        <f>SUM(Table1[[#This Row],[1986]:[2021]])</f>
        <v>4</v>
      </c>
    </row>
    <row r="10" spans="1:40" x14ac:dyDescent="0.3">
      <c r="A10" s="205" t="s">
        <v>22</v>
      </c>
      <c r="B10" s="57" t="s">
        <v>26</v>
      </c>
      <c r="C10" s="72"/>
      <c r="D10" s="72" t="s">
        <v>142</v>
      </c>
      <c r="E10" s="90"/>
      <c r="F10" s="90"/>
      <c r="G10" s="90"/>
      <c r="H10" s="90"/>
      <c r="I10" s="90"/>
      <c r="J10" s="90"/>
      <c r="K10" s="90">
        <v>1</v>
      </c>
      <c r="L10" s="40"/>
      <c r="M10" s="90"/>
      <c r="N10" s="90"/>
      <c r="O10" s="90"/>
      <c r="P10" s="90"/>
      <c r="Q10" s="90"/>
      <c r="R10" s="90"/>
      <c r="S10" s="90"/>
      <c r="T10" s="90"/>
      <c r="U10" s="90"/>
      <c r="V10" s="90"/>
      <c r="W10" s="90"/>
      <c r="X10" s="90"/>
      <c r="Y10" s="90"/>
      <c r="Z10" s="90"/>
      <c r="AA10" s="90"/>
      <c r="AB10" s="90"/>
      <c r="AC10" s="90"/>
      <c r="AD10" s="40"/>
      <c r="AE10" s="90"/>
      <c r="AF10" s="90"/>
      <c r="AG10" s="40"/>
      <c r="AH10" s="40"/>
      <c r="AI10" s="40"/>
      <c r="AJ10" s="40"/>
      <c r="AK10" s="40"/>
      <c r="AL10" s="207"/>
      <c r="AM10" s="220"/>
      <c r="AN10" s="208">
        <f>SUM(Table1[[#This Row],[1986]:[2021]])</f>
        <v>1</v>
      </c>
    </row>
    <row r="11" spans="1:40" x14ac:dyDescent="0.3">
      <c r="A11" s="205" t="s">
        <v>22</v>
      </c>
      <c r="B11" s="57" t="s">
        <v>26</v>
      </c>
      <c r="C11" s="72"/>
      <c r="D11" s="72" t="s">
        <v>61</v>
      </c>
      <c r="E11" s="90"/>
      <c r="F11" s="90"/>
      <c r="G11" s="90"/>
      <c r="H11" s="90"/>
      <c r="I11" s="90"/>
      <c r="J11" s="90"/>
      <c r="K11" s="90"/>
      <c r="L11" s="90">
        <v>1</v>
      </c>
      <c r="M11" s="90"/>
      <c r="N11" s="90"/>
      <c r="O11" s="90"/>
      <c r="P11" s="90"/>
      <c r="Q11" s="90"/>
      <c r="R11" s="90"/>
      <c r="S11" s="90"/>
      <c r="T11" s="90"/>
      <c r="U11" s="90"/>
      <c r="V11" s="90"/>
      <c r="W11" s="90"/>
      <c r="X11" s="90"/>
      <c r="Y11" s="90"/>
      <c r="Z11" s="90"/>
      <c r="AA11" s="90"/>
      <c r="AB11" s="90"/>
      <c r="AC11" s="90"/>
      <c r="AD11" s="40"/>
      <c r="AE11" s="90"/>
      <c r="AF11" s="90"/>
      <c r="AG11" s="40"/>
      <c r="AH11" s="40"/>
      <c r="AI11" s="40"/>
      <c r="AJ11" s="40"/>
      <c r="AK11" s="40"/>
      <c r="AL11" s="207"/>
      <c r="AM11" s="220"/>
      <c r="AN11" s="208">
        <f>SUM(Table1[[#This Row],[1986]:[2021]])</f>
        <v>1</v>
      </c>
    </row>
    <row r="12" spans="1:40" x14ac:dyDescent="0.3">
      <c r="A12" s="205" t="s">
        <v>22</v>
      </c>
      <c r="B12" s="57" t="s">
        <v>27</v>
      </c>
      <c r="C12" s="72"/>
      <c r="D12" s="72" t="s">
        <v>61</v>
      </c>
      <c r="E12" s="90"/>
      <c r="F12" s="90"/>
      <c r="G12" s="90"/>
      <c r="H12" s="90"/>
      <c r="I12" s="90"/>
      <c r="J12" s="90"/>
      <c r="K12" s="90"/>
      <c r="L12" s="90"/>
      <c r="M12" s="90">
        <v>1</v>
      </c>
      <c r="N12" s="90"/>
      <c r="O12" s="90"/>
      <c r="P12" s="90"/>
      <c r="Q12" s="90"/>
      <c r="R12" s="90"/>
      <c r="S12" s="90"/>
      <c r="T12" s="90"/>
      <c r="U12" s="90"/>
      <c r="V12" s="90"/>
      <c r="W12" s="90"/>
      <c r="X12" s="90"/>
      <c r="Y12" s="90"/>
      <c r="Z12" s="90"/>
      <c r="AA12" s="90"/>
      <c r="AB12" s="90"/>
      <c r="AC12" s="90"/>
      <c r="AD12" s="40"/>
      <c r="AE12" s="90"/>
      <c r="AF12" s="90"/>
      <c r="AG12" s="40"/>
      <c r="AH12" s="40"/>
      <c r="AI12" s="40"/>
      <c r="AJ12" s="40"/>
      <c r="AK12" s="40"/>
      <c r="AL12" s="207"/>
      <c r="AM12" s="220"/>
      <c r="AN12" s="208">
        <f>SUM(Table1[[#This Row],[1986]:[2021]])</f>
        <v>1</v>
      </c>
    </row>
    <row r="13" spans="1:40" x14ac:dyDescent="0.3">
      <c r="A13" s="205" t="s">
        <v>22</v>
      </c>
      <c r="B13" s="57" t="s">
        <v>27</v>
      </c>
      <c r="C13" s="72"/>
      <c r="D13" s="72" t="s">
        <v>24</v>
      </c>
      <c r="E13" s="90"/>
      <c r="F13" s="90"/>
      <c r="G13" s="90"/>
      <c r="H13" s="90"/>
      <c r="I13" s="90"/>
      <c r="J13" s="90"/>
      <c r="K13" s="90"/>
      <c r="L13" s="90"/>
      <c r="M13" s="40"/>
      <c r="N13" s="90">
        <v>1</v>
      </c>
      <c r="O13" s="90"/>
      <c r="P13" s="90"/>
      <c r="Q13" s="90"/>
      <c r="R13" s="90"/>
      <c r="S13" s="90"/>
      <c r="T13" s="90"/>
      <c r="U13" s="90"/>
      <c r="V13" s="90"/>
      <c r="W13" s="90"/>
      <c r="X13" s="90"/>
      <c r="Y13" s="90"/>
      <c r="Z13" s="90"/>
      <c r="AA13" s="90"/>
      <c r="AB13" s="90"/>
      <c r="AC13" s="90"/>
      <c r="AD13" s="40"/>
      <c r="AE13" s="40"/>
      <c r="AF13" s="40"/>
      <c r="AG13" s="40"/>
      <c r="AH13" s="40"/>
      <c r="AI13" s="40"/>
      <c r="AJ13" s="40"/>
      <c r="AK13" s="40"/>
      <c r="AL13" s="72"/>
      <c r="AM13" s="207"/>
      <c r="AN13" s="206">
        <f>SUM(Table1[[#This Row],[1986]:[2021]])</f>
        <v>1</v>
      </c>
    </row>
    <row r="14" spans="1:40" x14ac:dyDescent="0.3">
      <c r="A14" s="205" t="s">
        <v>22</v>
      </c>
      <c r="B14" s="57" t="s">
        <v>23</v>
      </c>
      <c r="C14" s="72"/>
      <c r="D14" s="72" t="s">
        <v>24</v>
      </c>
      <c r="E14" s="90"/>
      <c r="F14" s="90"/>
      <c r="G14" s="90"/>
      <c r="H14" s="90"/>
      <c r="I14" s="90"/>
      <c r="J14" s="90"/>
      <c r="K14" s="90"/>
      <c r="L14" s="90"/>
      <c r="M14" s="90"/>
      <c r="N14" s="90"/>
      <c r="O14" s="90"/>
      <c r="P14" s="90">
        <v>1</v>
      </c>
      <c r="Q14" s="90">
        <v>1</v>
      </c>
      <c r="R14" s="40"/>
      <c r="S14" s="40"/>
      <c r="T14" s="40"/>
      <c r="U14" s="90"/>
      <c r="V14" s="40"/>
      <c r="W14" s="40"/>
      <c r="X14" s="40"/>
      <c r="Y14" s="40"/>
      <c r="Z14" s="40"/>
      <c r="AA14" s="40"/>
      <c r="AB14" s="40"/>
      <c r="AC14" s="90">
        <v>1</v>
      </c>
      <c r="AD14" s="40">
        <v>1</v>
      </c>
      <c r="AE14" s="40">
        <v>1</v>
      </c>
      <c r="AF14" s="40">
        <v>1</v>
      </c>
      <c r="AG14" s="40">
        <v>1</v>
      </c>
      <c r="AH14" s="40">
        <v>1</v>
      </c>
      <c r="AI14" s="40">
        <v>1</v>
      </c>
      <c r="AJ14" s="40">
        <v>1</v>
      </c>
      <c r="AK14" s="40">
        <v>1</v>
      </c>
      <c r="AL14" s="72">
        <v>1</v>
      </c>
      <c r="AM14" s="207"/>
      <c r="AN14" s="206">
        <f>SUM(Table1[[#This Row],[1986]:[2021]])</f>
        <v>12</v>
      </c>
    </row>
    <row r="15" spans="1:40" x14ac:dyDescent="0.3">
      <c r="A15" s="205" t="s">
        <v>22</v>
      </c>
      <c r="B15" s="57" t="s">
        <v>23</v>
      </c>
      <c r="C15" s="72"/>
      <c r="D15" s="72" t="s">
        <v>143</v>
      </c>
      <c r="E15" s="90"/>
      <c r="F15" s="90"/>
      <c r="G15" s="90"/>
      <c r="H15" s="90"/>
      <c r="I15" s="90"/>
      <c r="J15" s="90"/>
      <c r="K15" s="90"/>
      <c r="L15" s="90"/>
      <c r="M15" s="90"/>
      <c r="N15" s="90"/>
      <c r="O15" s="90"/>
      <c r="P15" s="90"/>
      <c r="Q15" s="90"/>
      <c r="R15" s="90">
        <v>1</v>
      </c>
      <c r="S15" s="90">
        <v>1</v>
      </c>
      <c r="T15" s="90">
        <v>1</v>
      </c>
      <c r="U15" s="90"/>
      <c r="V15" s="90">
        <v>1</v>
      </c>
      <c r="W15" s="90">
        <v>1</v>
      </c>
      <c r="X15" s="90">
        <v>1</v>
      </c>
      <c r="Y15" s="90">
        <v>1</v>
      </c>
      <c r="Z15" s="90">
        <v>1</v>
      </c>
      <c r="AA15" s="90"/>
      <c r="AB15" s="90">
        <v>1</v>
      </c>
      <c r="AC15" s="90"/>
      <c r="AD15" s="40"/>
      <c r="AE15" s="90"/>
      <c r="AF15" s="90"/>
      <c r="AG15" s="40"/>
      <c r="AH15" s="40"/>
      <c r="AI15" s="40"/>
      <c r="AJ15" s="40"/>
      <c r="AK15" s="40"/>
      <c r="AL15" s="207"/>
      <c r="AM15" s="220"/>
      <c r="AN15" s="208">
        <f>SUM(Table1[[#This Row],[1986]:[2021]])</f>
        <v>9</v>
      </c>
    </row>
    <row r="16" spans="1:40" x14ac:dyDescent="0.3">
      <c r="A16" s="205" t="s">
        <v>28</v>
      </c>
      <c r="B16" s="39" t="s">
        <v>29</v>
      </c>
      <c r="C16" s="210" t="s">
        <v>138</v>
      </c>
      <c r="D16" s="72" t="s">
        <v>144</v>
      </c>
      <c r="E16" s="90"/>
      <c r="F16" s="90"/>
      <c r="G16" s="90">
        <v>1</v>
      </c>
      <c r="H16" s="90"/>
      <c r="I16" s="90">
        <v>1</v>
      </c>
      <c r="J16" s="90">
        <v>1</v>
      </c>
      <c r="K16" s="90"/>
      <c r="L16" s="90">
        <v>1</v>
      </c>
      <c r="M16" s="90">
        <v>1</v>
      </c>
      <c r="N16" s="90">
        <v>1</v>
      </c>
      <c r="O16" s="90">
        <v>1</v>
      </c>
      <c r="P16" s="90">
        <v>1</v>
      </c>
      <c r="Q16" s="90"/>
      <c r="R16" s="90">
        <v>1</v>
      </c>
      <c r="S16" s="90">
        <v>1</v>
      </c>
      <c r="T16" s="90">
        <v>1</v>
      </c>
      <c r="U16" s="90">
        <v>1</v>
      </c>
      <c r="V16" s="90">
        <v>1</v>
      </c>
      <c r="W16" s="90">
        <v>1</v>
      </c>
      <c r="X16" s="90">
        <v>1</v>
      </c>
      <c r="Y16" s="90">
        <v>1</v>
      </c>
      <c r="Z16" s="90">
        <v>1</v>
      </c>
      <c r="AA16" s="90"/>
      <c r="AB16" s="90">
        <v>1</v>
      </c>
      <c r="AC16" s="90">
        <v>1</v>
      </c>
      <c r="AD16" s="90">
        <v>1</v>
      </c>
      <c r="AE16" s="90">
        <v>1</v>
      </c>
      <c r="AF16" s="90">
        <v>1</v>
      </c>
      <c r="AG16" s="90"/>
      <c r="AH16" s="90"/>
      <c r="AI16" s="90"/>
      <c r="AJ16" s="90"/>
      <c r="AK16" s="90"/>
      <c r="AL16" s="72"/>
      <c r="AM16" s="207"/>
      <c r="AN16" s="206">
        <f>SUM(Table1[[#This Row],[1986]:[2021]])</f>
        <v>22</v>
      </c>
    </row>
    <row r="17" spans="1:40" x14ac:dyDescent="0.3">
      <c r="A17" s="205" t="s">
        <v>28</v>
      </c>
      <c r="B17" s="39" t="s">
        <v>30</v>
      </c>
      <c r="C17" s="210" t="s">
        <v>138</v>
      </c>
      <c r="D17" s="72" t="s">
        <v>17</v>
      </c>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v>1</v>
      </c>
      <c r="AH17" s="90">
        <v>1</v>
      </c>
      <c r="AI17" s="90">
        <v>1</v>
      </c>
      <c r="AJ17" s="90">
        <v>1</v>
      </c>
      <c r="AK17" s="90">
        <v>1</v>
      </c>
      <c r="AL17" s="72">
        <v>1</v>
      </c>
      <c r="AM17" s="207">
        <v>1</v>
      </c>
      <c r="AN17" s="206">
        <f>SUM(Table1[[#This Row],[1986]:[2021]])</f>
        <v>6</v>
      </c>
    </row>
    <row r="18" spans="1:40" x14ac:dyDescent="0.3">
      <c r="A18" s="205" t="s">
        <v>32</v>
      </c>
      <c r="B18" s="39" t="s">
        <v>33</v>
      </c>
      <c r="C18" s="210" t="s">
        <v>140</v>
      </c>
      <c r="D18" s="72" t="s">
        <v>17</v>
      </c>
      <c r="E18" s="90"/>
      <c r="F18" s="90"/>
      <c r="G18" s="90"/>
      <c r="H18" s="90"/>
      <c r="I18" s="90"/>
      <c r="J18" s="90"/>
      <c r="K18" s="90"/>
      <c r="L18" s="90"/>
      <c r="M18" s="90"/>
      <c r="N18" s="90"/>
      <c r="O18" s="90"/>
      <c r="P18" s="90"/>
      <c r="Q18" s="90">
        <v>1</v>
      </c>
      <c r="R18" s="90"/>
      <c r="S18" s="90"/>
      <c r="T18" s="90"/>
      <c r="U18" s="90">
        <v>1</v>
      </c>
      <c r="V18" s="90">
        <v>1</v>
      </c>
      <c r="W18" s="90">
        <v>1</v>
      </c>
      <c r="X18" s="90">
        <v>1</v>
      </c>
      <c r="Y18" s="90">
        <v>1</v>
      </c>
      <c r="Z18" s="90">
        <v>1</v>
      </c>
      <c r="AA18" s="90">
        <v>1</v>
      </c>
      <c r="AB18" s="90">
        <v>1</v>
      </c>
      <c r="AC18" s="90">
        <v>1</v>
      </c>
      <c r="AD18" s="90">
        <v>1</v>
      </c>
      <c r="AE18" s="90">
        <v>1</v>
      </c>
      <c r="AF18" s="90">
        <v>1</v>
      </c>
      <c r="AG18" s="90"/>
      <c r="AH18" s="90"/>
      <c r="AI18" s="90"/>
      <c r="AJ18" s="90"/>
      <c r="AK18" s="90"/>
      <c r="AL18" s="72"/>
      <c r="AM18" s="207"/>
      <c r="AN18" s="206">
        <f>SUM(Table1[[#This Row],[1986]:[2021]])</f>
        <v>13</v>
      </c>
    </row>
    <row r="19" spans="1:40" x14ac:dyDescent="0.3">
      <c r="A19" s="205" t="s">
        <v>32</v>
      </c>
      <c r="B19" s="39" t="s">
        <v>33</v>
      </c>
      <c r="C19" s="210" t="s">
        <v>140</v>
      </c>
      <c r="D19" s="72" t="s">
        <v>145</v>
      </c>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v>1</v>
      </c>
      <c r="AH19" s="90"/>
      <c r="AI19" s="90"/>
      <c r="AJ19" s="90"/>
      <c r="AK19" s="90"/>
      <c r="AL19" s="207"/>
      <c r="AM19" s="220"/>
      <c r="AN19" s="208">
        <f>SUM(Table1[[#This Row],[1986]:[2021]])</f>
        <v>1</v>
      </c>
    </row>
    <row r="20" spans="1:40" x14ac:dyDescent="0.3">
      <c r="A20" s="205" t="s">
        <v>34</v>
      </c>
      <c r="B20" s="39" t="s">
        <v>35</v>
      </c>
      <c r="C20" s="210"/>
      <c r="D20" s="72" t="s">
        <v>143</v>
      </c>
      <c r="E20" s="90"/>
      <c r="F20" s="90"/>
      <c r="G20" s="90">
        <v>1</v>
      </c>
      <c r="H20" s="90"/>
      <c r="I20" s="90">
        <v>1</v>
      </c>
      <c r="J20" s="90"/>
      <c r="K20" s="90">
        <v>1</v>
      </c>
      <c r="L20" s="90"/>
      <c r="M20" s="90">
        <v>1</v>
      </c>
      <c r="N20" s="90"/>
      <c r="O20" s="90">
        <v>1</v>
      </c>
      <c r="P20" s="90"/>
      <c r="Q20" s="90">
        <v>1</v>
      </c>
      <c r="R20" s="90"/>
      <c r="S20" s="90"/>
      <c r="T20" s="90">
        <v>1</v>
      </c>
      <c r="U20" s="90"/>
      <c r="V20" s="90"/>
      <c r="W20" s="90">
        <v>1</v>
      </c>
      <c r="X20" s="90"/>
      <c r="Y20" s="90"/>
      <c r="Z20" s="90">
        <v>1</v>
      </c>
      <c r="AA20" s="90"/>
      <c r="AB20" s="40"/>
      <c r="AC20" s="40"/>
      <c r="AD20" s="40"/>
      <c r="AE20" s="90"/>
      <c r="AF20" s="90"/>
      <c r="AG20" s="40"/>
      <c r="AH20" s="40"/>
      <c r="AI20" s="40"/>
      <c r="AJ20" s="40"/>
      <c r="AK20" s="40"/>
      <c r="AL20" s="72"/>
      <c r="AM20" s="207"/>
      <c r="AN20" s="206">
        <f>SUM(Table1[[#This Row],[1986]:[2021]])</f>
        <v>9</v>
      </c>
    </row>
    <row r="21" spans="1:40" x14ac:dyDescent="0.3">
      <c r="A21" s="205" t="s">
        <v>34</v>
      </c>
      <c r="B21" s="39" t="s">
        <v>35</v>
      </c>
      <c r="C21" s="210"/>
      <c r="D21" s="72" t="s">
        <v>146</v>
      </c>
      <c r="E21" s="90"/>
      <c r="F21" s="90"/>
      <c r="G21" s="90"/>
      <c r="H21" s="90"/>
      <c r="I21" s="90"/>
      <c r="J21" s="90"/>
      <c r="K21" s="90"/>
      <c r="L21" s="90"/>
      <c r="M21" s="90"/>
      <c r="N21" s="90"/>
      <c r="O21" s="90"/>
      <c r="P21" s="90"/>
      <c r="Q21" s="90"/>
      <c r="R21" s="90"/>
      <c r="S21" s="90"/>
      <c r="T21" s="90"/>
      <c r="U21" s="90"/>
      <c r="V21" s="90"/>
      <c r="W21" s="90"/>
      <c r="X21" s="90"/>
      <c r="Y21" s="90"/>
      <c r="Z21" s="90"/>
      <c r="AA21" s="90"/>
      <c r="AB21" s="90">
        <v>1</v>
      </c>
      <c r="AC21" s="90"/>
      <c r="AD21" s="40">
        <v>1</v>
      </c>
      <c r="AE21" s="40"/>
      <c r="AF21" s="40">
        <v>1</v>
      </c>
      <c r="AG21" s="40"/>
      <c r="AH21" s="40">
        <v>1</v>
      </c>
      <c r="AI21" s="40"/>
      <c r="AJ21" s="165"/>
      <c r="AK21" s="40">
        <v>1</v>
      </c>
      <c r="AL21" s="207"/>
      <c r="AM21" s="220"/>
      <c r="AN21" s="208">
        <f>SUM(Table1[[#This Row],[1986]:[2021]])</f>
        <v>5</v>
      </c>
    </row>
    <row r="22" spans="1:40" x14ac:dyDescent="0.3">
      <c r="A22" s="205" t="s">
        <v>38</v>
      </c>
      <c r="B22" s="39" t="s">
        <v>40</v>
      </c>
      <c r="C22" s="210"/>
      <c r="D22" s="72" t="s">
        <v>144</v>
      </c>
      <c r="E22" s="90"/>
      <c r="F22" s="90">
        <v>1</v>
      </c>
      <c r="G22" s="90">
        <v>1</v>
      </c>
      <c r="H22" s="90">
        <v>1</v>
      </c>
      <c r="I22" s="90">
        <v>1</v>
      </c>
      <c r="J22" s="90">
        <v>1</v>
      </c>
      <c r="K22" s="90">
        <v>1</v>
      </c>
      <c r="L22" s="90">
        <v>1</v>
      </c>
      <c r="M22" s="90">
        <v>1</v>
      </c>
      <c r="N22" s="90">
        <v>1</v>
      </c>
      <c r="O22" s="90">
        <v>1</v>
      </c>
      <c r="P22" s="90">
        <v>1</v>
      </c>
      <c r="Q22" s="90">
        <v>1</v>
      </c>
      <c r="R22" s="90"/>
      <c r="S22" s="90"/>
      <c r="T22" s="90"/>
      <c r="U22" s="90"/>
      <c r="V22" s="90"/>
      <c r="W22" s="90"/>
      <c r="X22" s="90"/>
      <c r="Y22" s="90"/>
      <c r="Z22" s="90"/>
      <c r="AA22" s="90"/>
      <c r="AB22" s="90"/>
      <c r="AC22" s="90"/>
      <c r="AD22" s="40"/>
      <c r="AE22" s="40"/>
      <c r="AF22" s="40"/>
      <c r="AG22" s="40"/>
      <c r="AH22" s="40"/>
      <c r="AI22" s="40"/>
      <c r="AJ22" s="40"/>
      <c r="AK22" s="40"/>
      <c r="AL22" s="72"/>
      <c r="AM22" s="207"/>
      <c r="AN22" s="206">
        <f>SUM(Table1[[#This Row],[1986]:[2021]])</f>
        <v>12</v>
      </c>
    </row>
    <row r="23" spans="1:40" x14ac:dyDescent="0.3">
      <c r="A23" s="205" t="s">
        <v>38</v>
      </c>
      <c r="B23" s="39" t="s">
        <v>23</v>
      </c>
      <c r="C23" s="210" t="s">
        <v>138</v>
      </c>
      <c r="D23" s="72" t="s">
        <v>42</v>
      </c>
      <c r="E23" s="90"/>
      <c r="F23" s="90"/>
      <c r="G23" s="90"/>
      <c r="H23" s="90"/>
      <c r="I23" s="90"/>
      <c r="J23" s="90"/>
      <c r="K23" s="90"/>
      <c r="L23" s="90"/>
      <c r="M23" s="90"/>
      <c r="N23" s="90"/>
      <c r="O23" s="90"/>
      <c r="P23" s="90"/>
      <c r="Q23" s="90"/>
      <c r="R23" s="90">
        <v>1</v>
      </c>
      <c r="S23" s="90">
        <v>1</v>
      </c>
      <c r="T23" s="90">
        <v>1</v>
      </c>
      <c r="U23" s="90">
        <v>1</v>
      </c>
      <c r="V23" s="90">
        <v>1</v>
      </c>
      <c r="W23" s="90"/>
      <c r="X23" s="90"/>
      <c r="Y23" s="40"/>
      <c r="Z23" s="90"/>
      <c r="AA23" s="90"/>
      <c r="AB23" s="90"/>
      <c r="AC23" s="90"/>
      <c r="AD23" s="40"/>
      <c r="AE23" s="40"/>
      <c r="AF23" s="40"/>
      <c r="AG23" s="40"/>
      <c r="AH23" s="40"/>
      <c r="AI23" s="40"/>
      <c r="AJ23" s="40"/>
      <c r="AK23" s="40"/>
      <c r="AL23" s="72"/>
      <c r="AM23" s="207"/>
      <c r="AN23" s="206">
        <f>SUM(Table1[[#This Row],[1986]:[2021]])</f>
        <v>5</v>
      </c>
    </row>
    <row r="24" spans="1:40" x14ac:dyDescent="0.3">
      <c r="A24" s="205" t="s">
        <v>38</v>
      </c>
      <c r="B24" s="39" t="s">
        <v>41</v>
      </c>
      <c r="C24" s="210" t="s">
        <v>138</v>
      </c>
      <c r="D24" s="72" t="s">
        <v>42</v>
      </c>
      <c r="E24" s="90"/>
      <c r="F24" s="90"/>
      <c r="G24" s="90"/>
      <c r="H24" s="90"/>
      <c r="I24" s="90"/>
      <c r="J24" s="90"/>
      <c r="K24" s="90"/>
      <c r="L24" s="90"/>
      <c r="M24" s="90"/>
      <c r="N24" s="90"/>
      <c r="O24" s="90"/>
      <c r="P24" s="90"/>
      <c r="Q24" s="90"/>
      <c r="R24" s="90"/>
      <c r="S24" s="90"/>
      <c r="T24" s="90"/>
      <c r="U24" s="90"/>
      <c r="V24" s="90"/>
      <c r="W24" s="90">
        <v>1</v>
      </c>
      <c r="X24" s="90">
        <v>1</v>
      </c>
      <c r="Y24" s="90">
        <v>1</v>
      </c>
      <c r="Z24" s="90">
        <v>1</v>
      </c>
      <c r="AA24" s="90">
        <v>1</v>
      </c>
      <c r="AB24" s="90">
        <v>1</v>
      </c>
      <c r="AC24" s="90">
        <v>1</v>
      </c>
      <c r="AD24" s="90">
        <v>1</v>
      </c>
      <c r="AE24" s="90">
        <v>1</v>
      </c>
      <c r="AF24" s="90">
        <v>1</v>
      </c>
      <c r="AG24" s="90">
        <v>1</v>
      </c>
      <c r="AH24" s="90">
        <v>1</v>
      </c>
      <c r="AI24" s="90">
        <v>1</v>
      </c>
      <c r="AJ24" s="90">
        <v>1</v>
      </c>
      <c r="AK24" s="90"/>
      <c r="AL24" s="72">
        <v>1</v>
      </c>
      <c r="AM24" s="207"/>
      <c r="AN24" s="206">
        <f>SUM(Table1[[#This Row],[1986]:[2021]])</f>
        <v>15</v>
      </c>
    </row>
    <row r="25" spans="1:40" x14ac:dyDescent="0.3">
      <c r="A25" s="205" t="s">
        <v>38</v>
      </c>
      <c r="B25" s="39" t="s">
        <v>41</v>
      </c>
      <c r="C25" s="210" t="s">
        <v>138</v>
      </c>
      <c r="D25" s="72" t="s">
        <v>51</v>
      </c>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v>1</v>
      </c>
      <c r="AL25" s="207"/>
      <c r="AM25" s="220"/>
      <c r="AN25" s="208">
        <f>SUM(Table1[[#This Row],[1986]:[2021]])</f>
        <v>1</v>
      </c>
    </row>
    <row r="26" spans="1:40" x14ac:dyDescent="0.3">
      <c r="A26" s="205" t="s">
        <v>43</v>
      </c>
      <c r="B26" s="41" t="s">
        <v>44</v>
      </c>
      <c r="C26" s="157" t="s">
        <v>138</v>
      </c>
      <c r="D26" s="72" t="s">
        <v>46</v>
      </c>
      <c r="E26" s="40"/>
      <c r="F26" s="40"/>
      <c r="G26" s="90">
        <v>1</v>
      </c>
      <c r="H26" s="90">
        <v>1</v>
      </c>
      <c r="I26" s="90">
        <v>1</v>
      </c>
      <c r="J26" s="90">
        <v>1</v>
      </c>
      <c r="K26" s="90">
        <v>1</v>
      </c>
      <c r="L26" s="90">
        <v>1</v>
      </c>
      <c r="M26" s="90">
        <v>1</v>
      </c>
      <c r="N26" s="90">
        <v>1</v>
      </c>
      <c r="O26" s="90">
        <v>1</v>
      </c>
      <c r="P26" s="90">
        <v>1</v>
      </c>
      <c r="Q26" s="90">
        <v>1</v>
      </c>
      <c r="R26" s="90">
        <v>1</v>
      </c>
      <c r="S26" s="90">
        <v>1</v>
      </c>
      <c r="T26" s="90">
        <v>1</v>
      </c>
      <c r="U26" s="90">
        <v>1</v>
      </c>
      <c r="V26" s="90">
        <v>1</v>
      </c>
      <c r="W26" s="90">
        <v>1</v>
      </c>
      <c r="X26" s="90">
        <v>1</v>
      </c>
      <c r="Y26" s="90">
        <v>1</v>
      </c>
      <c r="Z26" s="90">
        <v>1</v>
      </c>
      <c r="AA26" s="40"/>
      <c r="AB26" s="40"/>
      <c r="AC26" s="40"/>
      <c r="AD26" s="40"/>
      <c r="AE26" s="40"/>
      <c r="AF26" s="40"/>
      <c r="AG26" s="40"/>
      <c r="AH26" s="40"/>
      <c r="AI26" s="40"/>
      <c r="AJ26" s="40"/>
      <c r="AK26" s="40"/>
      <c r="AL26" s="72"/>
      <c r="AM26" s="207"/>
      <c r="AN26" s="206">
        <f>SUM(Table1[[#This Row],[1986]:[2021]])</f>
        <v>20</v>
      </c>
    </row>
    <row r="27" spans="1:40" x14ac:dyDescent="0.3">
      <c r="A27" s="205" t="s">
        <v>43</v>
      </c>
      <c r="B27" s="57" t="s">
        <v>45</v>
      </c>
      <c r="C27" s="72" t="s">
        <v>138</v>
      </c>
      <c r="D27" s="72" t="s">
        <v>46</v>
      </c>
      <c r="E27" s="90"/>
      <c r="F27" s="90"/>
      <c r="G27" s="90"/>
      <c r="H27" s="90"/>
      <c r="I27" s="90"/>
      <c r="J27" s="90"/>
      <c r="K27" s="90"/>
      <c r="L27" s="90"/>
      <c r="M27" s="90"/>
      <c r="N27" s="90"/>
      <c r="O27" s="90"/>
      <c r="P27" s="90"/>
      <c r="Q27" s="90"/>
      <c r="R27" s="90"/>
      <c r="S27" s="90"/>
      <c r="T27" s="90"/>
      <c r="U27" s="90"/>
      <c r="V27" s="90"/>
      <c r="W27" s="90"/>
      <c r="X27" s="90"/>
      <c r="Y27" s="90"/>
      <c r="Z27" s="90"/>
      <c r="AA27" s="90">
        <v>1</v>
      </c>
      <c r="AB27" s="90">
        <v>1</v>
      </c>
      <c r="AC27" s="90">
        <v>1</v>
      </c>
      <c r="AD27" s="90">
        <v>1</v>
      </c>
      <c r="AE27" s="90">
        <v>1</v>
      </c>
      <c r="AF27" s="90">
        <v>1</v>
      </c>
      <c r="AG27" s="90">
        <v>1</v>
      </c>
      <c r="AH27" s="90">
        <v>1</v>
      </c>
      <c r="AI27" s="90">
        <v>1</v>
      </c>
      <c r="AJ27" s="90">
        <v>1</v>
      </c>
      <c r="AK27" s="90">
        <v>1</v>
      </c>
      <c r="AL27" s="72">
        <v>1</v>
      </c>
      <c r="AM27" s="207">
        <v>1</v>
      </c>
      <c r="AN27" s="206">
        <f>SUM(Table1[[#This Row],[1986]:[2021]])</f>
        <v>12</v>
      </c>
    </row>
    <row r="28" spans="1:40" x14ac:dyDescent="0.3">
      <c r="A28" s="205" t="s">
        <v>48</v>
      </c>
      <c r="B28" s="57" t="s">
        <v>49</v>
      </c>
      <c r="C28" s="72" t="s">
        <v>140</v>
      </c>
      <c r="D28" s="72" t="s">
        <v>61</v>
      </c>
      <c r="E28" s="90"/>
      <c r="F28" s="90"/>
      <c r="G28" s="90"/>
      <c r="H28" s="90"/>
      <c r="I28" s="90"/>
      <c r="J28" s="90"/>
      <c r="K28" s="90"/>
      <c r="L28" s="90">
        <v>1</v>
      </c>
      <c r="M28" s="40"/>
      <c r="N28" s="40"/>
      <c r="O28" s="90"/>
      <c r="P28" s="90"/>
      <c r="Q28" s="90"/>
      <c r="R28" s="90"/>
      <c r="S28" s="90"/>
      <c r="T28" s="90"/>
      <c r="U28" s="90"/>
      <c r="V28" s="90"/>
      <c r="W28" s="90"/>
      <c r="X28" s="90"/>
      <c r="Y28" s="90"/>
      <c r="Z28" s="90"/>
      <c r="AA28" s="90"/>
      <c r="AB28" s="90"/>
      <c r="AC28" s="90"/>
      <c r="AD28" s="90"/>
      <c r="AE28" s="90"/>
      <c r="AF28" s="90"/>
      <c r="AG28" s="90"/>
      <c r="AH28" s="90"/>
      <c r="AI28" s="90"/>
      <c r="AJ28" s="90"/>
      <c r="AK28" s="90"/>
      <c r="AL28" s="207"/>
      <c r="AM28" s="220"/>
      <c r="AN28" s="208">
        <f>SUM(Table1[[#This Row],[1986]:[2021]])</f>
        <v>1</v>
      </c>
    </row>
    <row r="29" spans="1:40" x14ac:dyDescent="0.3">
      <c r="A29" s="205" t="s">
        <v>48</v>
      </c>
      <c r="B29" s="57" t="s">
        <v>49</v>
      </c>
      <c r="C29" s="72" t="s">
        <v>140</v>
      </c>
      <c r="D29" s="72" t="s">
        <v>147</v>
      </c>
      <c r="E29" s="90"/>
      <c r="F29" s="90"/>
      <c r="G29" s="90"/>
      <c r="H29" s="90"/>
      <c r="I29" s="90"/>
      <c r="J29" s="90"/>
      <c r="K29" s="90"/>
      <c r="L29" s="90"/>
      <c r="M29" s="90">
        <v>1</v>
      </c>
      <c r="N29" s="40"/>
      <c r="O29" s="90"/>
      <c r="P29" s="90"/>
      <c r="Q29" s="90"/>
      <c r="R29" s="90"/>
      <c r="S29" s="90"/>
      <c r="T29" s="90"/>
      <c r="U29" s="90"/>
      <c r="V29" s="90"/>
      <c r="W29" s="90"/>
      <c r="X29" s="90"/>
      <c r="Y29" s="90"/>
      <c r="Z29" s="90"/>
      <c r="AA29" s="90"/>
      <c r="AB29" s="90"/>
      <c r="AC29" s="90"/>
      <c r="AD29" s="90"/>
      <c r="AE29" s="90"/>
      <c r="AF29" s="90"/>
      <c r="AG29" s="90"/>
      <c r="AH29" s="90"/>
      <c r="AI29" s="90"/>
      <c r="AJ29" s="90"/>
      <c r="AK29" s="90"/>
      <c r="AL29" s="207"/>
      <c r="AM29" s="220"/>
      <c r="AN29" s="208">
        <f>SUM(Table1[[#This Row],[1986]:[2021]])</f>
        <v>1</v>
      </c>
    </row>
    <row r="30" spans="1:40" x14ac:dyDescent="0.3">
      <c r="A30" s="205" t="s">
        <v>48</v>
      </c>
      <c r="B30" s="57" t="s">
        <v>49</v>
      </c>
      <c r="C30" s="72" t="s">
        <v>140</v>
      </c>
      <c r="D30" s="72" t="s">
        <v>141</v>
      </c>
      <c r="E30" s="90"/>
      <c r="F30" s="90"/>
      <c r="G30" s="90"/>
      <c r="H30" s="90"/>
      <c r="I30" s="90"/>
      <c r="J30" s="90"/>
      <c r="K30" s="90"/>
      <c r="L30" s="90"/>
      <c r="M30" s="90"/>
      <c r="N30" s="90">
        <v>1</v>
      </c>
      <c r="O30" s="90"/>
      <c r="P30" s="90"/>
      <c r="Q30" s="90"/>
      <c r="R30" s="90"/>
      <c r="S30" s="90"/>
      <c r="T30" s="90"/>
      <c r="U30" s="90"/>
      <c r="V30" s="90"/>
      <c r="W30" s="90"/>
      <c r="X30" s="90"/>
      <c r="Y30" s="90"/>
      <c r="Z30" s="90"/>
      <c r="AA30" s="90"/>
      <c r="AB30" s="90"/>
      <c r="AC30" s="90"/>
      <c r="AD30" s="90"/>
      <c r="AE30" s="90"/>
      <c r="AF30" s="90"/>
      <c r="AG30" s="90"/>
      <c r="AH30" s="90"/>
      <c r="AI30" s="90"/>
      <c r="AJ30" s="90"/>
      <c r="AK30" s="90"/>
      <c r="AL30" s="207"/>
      <c r="AM30" s="220"/>
      <c r="AN30" s="208">
        <f>SUM(Table1[[#This Row],[1986]:[2021]])</f>
        <v>1</v>
      </c>
    </row>
    <row r="31" spans="1:40" x14ac:dyDescent="0.3">
      <c r="A31" s="205" t="s">
        <v>48</v>
      </c>
      <c r="B31" s="57" t="s">
        <v>49</v>
      </c>
      <c r="C31" s="72" t="s">
        <v>140</v>
      </c>
      <c r="D31" s="72" t="s">
        <v>137</v>
      </c>
      <c r="E31" s="90"/>
      <c r="F31" s="90"/>
      <c r="G31" s="90"/>
      <c r="H31" s="90"/>
      <c r="I31" s="90"/>
      <c r="J31" s="90"/>
      <c r="K31" s="90"/>
      <c r="L31" s="40"/>
      <c r="M31" s="40"/>
      <c r="N31" s="40"/>
      <c r="O31" s="90"/>
      <c r="P31" s="90"/>
      <c r="Q31" s="90">
        <v>1</v>
      </c>
      <c r="R31" s="90">
        <v>1</v>
      </c>
      <c r="S31" s="90">
        <v>1</v>
      </c>
      <c r="T31" s="90">
        <v>1</v>
      </c>
      <c r="U31" s="90">
        <v>1</v>
      </c>
      <c r="V31" s="90">
        <v>1</v>
      </c>
      <c r="W31" s="90">
        <v>1</v>
      </c>
      <c r="X31" s="90">
        <v>1</v>
      </c>
      <c r="Y31" s="90">
        <v>1</v>
      </c>
      <c r="Z31" s="90">
        <v>1</v>
      </c>
      <c r="AA31" s="90">
        <v>1</v>
      </c>
      <c r="AB31" s="90">
        <v>1</v>
      </c>
      <c r="AC31" s="90">
        <v>1</v>
      </c>
      <c r="AD31" s="90">
        <v>1</v>
      </c>
      <c r="AE31" s="90">
        <v>1</v>
      </c>
      <c r="AF31" s="90">
        <v>1</v>
      </c>
      <c r="AG31" s="90">
        <v>1</v>
      </c>
      <c r="AH31" s="90"/>
      <c r="AI31" s="90"/>
      <c r="AJ31" s="90"/>
      <c r="AK31" s="90"/>
      <c r="AL31" s="72"/>
      <c r="AM31" s="207"/>
      <c r="AN31" s="206">
        <f>SUM(Table1[[#This Row],[1986]:[2021]])</f>
        <v>17</v>
      </c>
    </row>
    <row r="32" spans="1:40" x14ac:dyDescent="0.3">
      <c r="A32" s="205" t="s">
        <v>48</v>
      </c>
      <c r="B32" s="57" t="s">
        <v>50</v>
      </c>
      <c r="C32" s="72" t="s">
        <v>140</v>
      </c>
      <c r="D32" s="72" t="s">
        <v>51</v>
      </c>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v>1</v>
      </c>
      <c r="AI32" s="90">
        <v>1</v>
      </c>
      <c r="AJ32" s="90">
        <v>1</v>
      </c>
      <c r="AK32" s="90">
        <v>1</v>
      </c>
      <c r="AL32" s="72">
        <v>1</v>
      </c>
      <c r="AM32" s="207"/>
      <c r="AN32" s="206">
        <f>SUM(Table1[[#This Row],[1986]:[2021]])</f>
        <v>5</v>
      </c>
    </row>
    <row r="33" spans="1:40" x14ac:dyDescent="0.3">
      <c r="A33" s="205" t="s">
        <v>53</v>
      </c>
      <c r="B33" s="57" t="s">
        <v>54</v>
      </c>
      <c r="C33" s="72"/>
      <c r="D33" s="72" t="s">
        <v>24</v>
      </c>
      <c r="E33" s="90"/>
      <c r="F33" s="90"/>
      <c r="G33" s="90">
        <v>1</v>
      </c>
      <c r="H33" s="90">
        <v>1</v>
      </c>
      <c r="I33" s="90">
        <v>1</v>
      </c>
      <c r="J33" s="90">
        <v>1</v>
      </c>
      <c r="K33" s="90">
        <v>1</v>
      </c>
      <c r="L33" s="90">
        <v>1</v>
      </c>
      <c r="M33" s="90">
        <v>1</v>
      </c>
      <c r="N33" s="90">
        <v>1</v>
      </c>
      <c r="O33" s="90">
        <v>1</v>
      </c>
      <c r="P33" s="90">
        <v>1</v>
      </c>
      <c r="Q33" s="90">
        <v>1</v>
      </c>
      <c r="R33" s="90"/>
      <c r="S33" s="90">
        <v>1</v>
      </c>
      <c r="T33" s="90"/>
      <c r="U33" s="90"/>
      <c r="V33" s="90"/>
      <c r="W33" s="90"/>
      <c r="X33" s="90"/>
      <c r="Y33" s="90"/>
      <c r="Z33" s="90"/>
      <c r="AA33" s="90"/>
      <c r="AB33" s="90"/>
      <c r="AC33" s="90"/>
      <c r="AD33" s="90"/>
      <c r="AE33" s="90"/>
      <c r="AF33" s="90"/>
      <c r="AG33" s="90"/>
      <c r="AH33" s="90"/>
      <c r="AI33" s="90"/>
      <c r="AJ33" s="90"/>
      <c r="AK33" s="90"/>
      <c r="AL33" s="207"/>
      <c r="AM33" s="220"/>
      <c r="AN33" s="208">
        <f>SUM(Table1[[#This Row],[1986]:[2021]])</f>
        <v>12</v>
      </c>
    </row>
    <row r="34" spans="1:40" x14ac:dyDescent="0.3">
      <c r="A34" s="205" t="s">
        <v>53</v>
      </c>
      <c r="B34" s="57" t="s">
        <v>54</v>
      </c>
      <c r="C34" s="72"/>
      <c r="D34" s="72" t="s">
        <v>55</v>
      </c>
      <c r="E34" s="90"/>
      <c r="F34" s="90"/>
      <c r="G34" s="40"/>
      <c r="H34" s="40"/>
      <c r="I34" s="40"/>
      <c r="J34" s="40"/>
      <c r="K34" s="40"/>
      <c r="L34" s="40"/>
      <c r="M34" s="40"/>
      <c r="N34" s="40"/>
      <c r="O34" s="40"/>
      <c r="P34" s="40"/>
      <c r="Q34" s="40"/>
      <c r="R34" s="90">
        <v>1</v>
      </c>
      <c r="S34" s="40"/>
      <c r="T34" s="90">
        <v>1</v>
      </c>
      <c r="U34" s="90">
        <v>1</v>
      </c>
      <c r="V34" s="90">
        <v>1</v>
      </c>
      <c r="W34" s="90">
        <v>1</v>
      </c>
      <c r="X34" s="90">
        <v>1</v>
      </c>
      <c r="Y34" s="90">
        <v>1</v>
      </c>
      <c r="Z34" s="90">
        <v>1</v>
      </c>
      <c r="AA34" s="90">
        <v>1</v>
      </c>
      <c r="AB34" s="90">
        <v>1</v>
      </c>
      <c r="AC34" s="90">
        <v>1</v>
      </c>
      <c r="AD34" s="90">
        <v>1</v>
      </c>
      <c r="AE34" s="90">
        <v>1</v>
      </c>
      <c r="AF34" s="90">
        <v>1</v>
      </c>
      <c r="AG34" s="90">
        <v>1</v>
      </c>
      <c r="AH34" s="90">
        <v>1</v>
      </c>
      <c r="AI34" s="90">
        <v>1</v>
      </c>
      <c r="AJ34" s="90">
        <v>1</v>
      </c>
      <c r="AK34" s="90">
        <v>1</v>
      </c>
      <c r="AL34" s="72">
        <v>1</v>
      </c>
      <c r="AM34" s="207">
        <v>1</v>
      </c>
      <c r="AN34" s="206">
        <f>SUM(Table1[[#This Row],[1986]:[2021]])</f>
        <v>20</v>
      </c>
    </row>
    <row r="35" spans="1:40" x14ac:dyDescent="0.3">
      <c r="A35" s="205" t="s">
        <v>58</v>
      </c>
      <c r="B35" s="57" t="s">
        <v>59</v>
      </c>
      <c r="C35" s="72"/>
      <c r="D35" s="72" t="s">
        <v>148</v>
      </c>
      <c r="E35" s="90"/>
      <c r="F35" s="90"/>
      <c r="G35" s="90"/>
      <c r="H35" s="90"/>
      <c r="I35" s="90"/>
      <c r="J35" s="90"/>
      <c r="K35" s="90"/>
      <c r="L35" s="90"/>
      <c r="M35" s="90"/>
      <c r="N35" s="90"/>
      <c r="O35" s="40"/>
      <c r="P35" s="40"/>
      <c r="Q35" s="90">
        <v>1</v>
      </c>
      <c r="R35" s="40"/>
      <c r="S35" s="40"/>
      <c r="T35" s="40"/>
      <c r="U35" s="40"/>
      <c r="V35" s="40"/>
      <c r="W35" s="90">
        <v>1</v>
      </c>
      <c r="X35" s="40"/>
      <c r="Y35" s="40"/>
      <c r="Z35" s="40"/>
      <c r="AA35" s="40"/>
      <c r="AB35" s="90"/>
      <c r="AC35" s="90"/>
      <c r="AD35" s="40"/>
      <c r="AE35" s="90"/>
      <c r="AF35" s="90"/>
      <c r="AG35" s="40"/>
      <c r="AH35" s="40"/>
      <c r="AI35" s="40"/>
      <c r="AJ35" s="40"/>
      <c r="AK35" s="40"/>
      <c r="AL35" s="207"/>
      <c r="AM35" s="220"/>
      <c r="AN35" s="208">
        <f>SUM(Table1[[#This Row],[1986]:[2021]])</f>
        <v>2</v>
      </c>
    </row>
    <row r="36" spans="1:40" x14ac:dyDescent="0.3">
      <c r="A36" s="205" t="s">
        <v>58</v>
      </c>
      <c r="B36" s="57" t="s">
        <v>60</v>
      </c>
      <c r="C36" s="72"/>
      <c r="D36" s="72" t="s">
        <v>149</v>
      </c>
      <c r="E36" s="90"/>
      <c r="F36" s="90"/>
      <c r="G36" s="90"/>
      <c r="H36" s="90"/>
      <c r="I36" s="90"/>
      <c r="J36" s="90"/>
      <c r="K36" s="90"/>
      <c r="L36" s="90"/>
      <c r="M36" s="90"/>
      <c r="N36" s="90"/>
      <c r="O36" s="40"/>
      <c r="P36" s="40"/>
      <c r="Q36" s="90"/>
      <c r="R36" s="40"/>
      <c r="S36" s="40">
        <v>1</v>
      </c>
      <c r="T36" s="40"/>
      <c r="U36" s="40"/>
      <c r="V36" s="40"/>
      <c r="W36" s="90"/>
      <c r="X36" s="40"/>
      <c r="Y36" s="40"/>
      <c r="Z36" s="40"/>
      <c r="AA36" s="40"/>
      <c r="AB36" s="90"/>
      <c r="AC36" s="90"/>
      <c r="AD36" s="40"/>
      <c r="AE36" s="90"/>
      <c r="AF36" s="90"/>
      <c r="AG36" s="40"/>
      <c r="AH36" s="40"/>
      <c r="AI36" s="40"/>
      <c r="AJ36" s="40"/>
      <c r="AK36" s="40"/>
      <c r="AL36" s="207"/>
      <c r="AM36" s="220"/>
      <c r="AN36" s="208">
        <f>SUM(Table1[[#This Row],[1986]:[2021]])</f>
        <v>1</v>
      </c>
    </row>
    <row r="37" spans="1:40" x14ac:dyDescent="0.3">
      <c r="A37" s="205" t="s">
        <v>58</v>
      </c>
      <c r="B37" s="57" t="s">
        <v>60</v>
      </c>
      <c r="C37" s="72"/>
      <c r="D37" s="72" t="s">
        <v>150</v>
      </c>
      <c r="E37" s="90"/>
      <c r="F37" s="90"/>
      <c r="G37" s="90"/>
      <c r="H37" s="90"/>
      <c r="I37" s="90"/>
      <c r="J37" s="90"/>
      <c r="K37" s="90"/>
      <c r="L37" s="90"/>
      <c r="M37" s="90"/>
      <c r="N37" s="90"/>
      <c r="O37" s="40"/>
      <c r="P37" s="40"/>
      <c r="Q37" s="90"/>
      <c r="R37" s="40"/>
      <c r="S37" s="40"/>
      <c r="T37" s="40">
        <v>1</v>
      </c>
      <c r="U37" s="40"/>
      <c r="V37" s="40"/>
      <c r="W37" s="90"/>
      <c r="X37" s="40"/>
      <c r="Y37" s="40"/>
      <c r="Z37" s="40"/>
      <c r="AA37" s="40"/>
      <c r="AB37" s="90"/>
      <c r="AC37" s="90"/>
      <c r="AD37" s="40"/>
      <c r="AE37" s="90"/>
      <c r="AF37" s="90"/>
      <c r="AG37" s="40"/>
      <c r="AH37" s="40"/>
      <c r="AI37" s="40"/>
      <c r="AJ37" s="40"/>
      <c r="AK37" s="40"/>
      <c r="AL37" s="207"/>
      <c r="AM37" s="220"/>
      <c r="AN37" s="208">
        <f>SUM(Table1[[#This Row],[1986]:[2021]])</f>
        <v>1</v>
      </c>
    </row>
    <row r="38" spans="1:40" x14ac:dyDescent="0.3">
      <c r="A38" s="205" t="s">
        <v>58</v>
      </c>
      <c r="B38" s="57" t="s">
        <v>60</v>
      </c>
      <c r="C38" s="72"/>
      <c r="D38" s="72" t="s">
        <v>151</v>
      </c>
      <c r="E38" s="90"/>
      <c r="F38" s="90"/>
      <c r="G38" s="90"/>
      <c r="H38" s="90"/>
      <c r="I38" s="90"/>
      <c r="J38" s="90"/>
      <c r="K38" s="90"/>
      <c r="L38" s="90"/>
      <c r="M38" s="90"/>
      <c r="N38" s="90"/>
      <c r="O38" s="40"/>
      <c r="P38" s="40"/>
      <c r="Q38" s="90"/>
      <c r="R38" s="40"/>
      <c r="S38" s="40"/>
      <c r="T38" s="40"/>
      <c r="U38" s="40">
        <v>1</v>
      </c>
      <c r="V38" s="40"/>
      <c r="W38" s="90"/>
      <c r="X38" s="40"/>
      <c r="Y38" s="40"/>
      <c r="Z38" s="40"/>
      <c r="AA38" s="40"/>
      <c r="AB38" s="90"/>
      <c r="AC38" s="90"/>
      <c r="AD38" s="40"/>
      <c r="AE38" s="90"/>
      <c r="AF38" s="90"/>
      <c r="AG38" s="40"/>
      <c r="AH38" s="40"/>
      <c r="AI38" s="40"/>
      <c r="AJ38" s="40"/>
      <c r="AK38" s="40"/>
      <c r="AL38" s="207"/>
      <c r="AM38" s="220"/>
      <c r="AN38" s="208">
        <f>SUM(Table1[[#This Row],[1986]:[2021]])</f>
        <v>1</v>
      </c>
    </row>
    <row r="39" spans="1:40" x14ac:dyDescent="0.3">
      <c r="A39" s="205" t="s">
        <v>58</v>
      </c>
      <c r="B39" s="57" t="s">
        <v>60</v>
      </c>
      <c r="C39" s="72"/>
      <c r="D39" s="72" t="s">
        <v>137</v>
      </c>
      <c r="E39" s="90"/>
      <c r="F39" s="90"/>
      <c r="G39" s="90"/>
      <c r="H39" s="90"/>
      <c r="I39" s="90"/>
      <c r="J39" s="90"/>
      <c r="K39" s="90"/>
      <c r="L39" s="90"/>
      <c r="M39" s="90"/>
      <c r="N39" s="90"/>
      <c r="O39" s="40"/>
      <c r="P39" s="40"/>
      <c r="Q39" s="40"/>
      <c r="R39" s="40"/>
      <c r="S39" s="90"/>
      <c r="T39" s="90"/>
      <c r="U39" s="90"/>
      <c r="V39" s="40"/>
      <c r="W39" s="40"/>
      <c r="X39" s="40"/>
      <c r="Y39" s="40"/>
      <c r="Z39" s="40"/>
      <c r="AA39" s="90">
        <v>1</v>
      </c>
      <c r="AB39" s="90"/>
      <c r="AC39" s="90"/>
      <c r="AD39" s="90">
        <v>1</v>
      </c>
      <c r="AE39" s="90">
        <v>1</v>
      </c>
      <c r="AF39" s="90">
        <v>1</v>
      </c>
      <c r="AG39" s="90">
        <v>1</v>
      </c>
      <c r="AH39" s="90">
        <v>1</v>
      </c>
      <c r="AI39" s="209"/>
      <c r="AJ39" s="90"/>
      <c r="AK39" s="90"/>
      <c r="AL39" s="72">
        <v>1</v>
      </c>
      <c r="AM39" s="207">
        <v>1</v>
      </c>
      <c r="AN39" s="206">
        <f>SUM(Table1[[#This Row],[1986]:[2021]])</f>
        <v>7</v>
      </c>
    </row>
    <row r="40" spans="1:40" x14ac:dyDescent="0.3">
      <c r="A40" s="205" t="s">
        <v>58</v>
      </c>
      <c r="B40" s="57" t="s">
        <v>60</v>
      </c>
      <c r="C40" s="72"/>
      <c r="D40" s="72" t="s">
        <v>152</v>
      </c>
      <c r="E40" s="90"/>
      <c r="F40" s="90"/>
      <c r="G40" s="90"/>
      <c r="H40" s="90"/>
      <c r="I40" s="90"/>
      <c r="J40" s="90"/>
      <c r="K40" s="90"/>
      <c r="L40" s="90"/>
      <c r="M40" s="90"/>
      <c r="N40" s="90"/>
      <c r="O40" s="40"/>
      <c r="P40" s="40"/>
      <c r="Q40" s="40"/>
      <c r="R40" s="40"/>
      <c r="S40" s="90"/>
      <c r="T40" s="90"/>
      <c r="U40" s="90"/>
      <c r="V40" s="40"/>
      <c r="W40" s="40"/>
      <c r="X40" s="40"/>
      <c r="Y40" s="40"/>
      <c r="Z40" s="40"/>
      <c r="AA40" s="90"/>
      <c r="AB40" s="90">
        <v>1</v>
      </c>
      <c r="AC40" s="90">
        <v>1</v>
      </c>
      <c r="AD40" s="90"/>
      <c r="AE40" s="90"/>
      <c r="AF40" s="90"/>
      <c r="AG40" s="90"/>
      <c r="AH40" s="90"/>
      <c r="AI40" s="90"/>
      <c r="AJ40" s="90"/>
      <c r="AK40" s="90"/>
      <c r="AL40" s="207"/>
      <c r="AM40" s="220"/>
      <c r="AN40" s="208">
        <f>SUM(Table1[[#This Row],[1986]:[2021]])</f>
        <v>2</v>
      </c>
    </row>
    <row r="41" spans="1:40" x14ac:dyDescent="0.3">
      <c r="A41" s="205" t="s">
        <v>58</v>
      </c>
      <c r="B41" s="57" t="s">
        <v>60</v>
      </c>
      <c r="C41" s="72"/>
      <c r="D41" s="72" t="s">
        <v>61</v>
      </c>
      <c r="E41" s="90"/>
      <c r="F41" s="90"/>
      <c r="G41" s="90"/>
      <c r="H41" s="90"/>
      <c r="I41" s="90"/>
      <c r="J41" s="90"/>
      <c r="K41" s="90"/>
      <c r="L41" s="90"/>
      <c r="M41" s="90"/>
      <c r="N41" s="90"/>
      <c r="O41" s="40"/>
      <c r="P41" s="40"/>
      <c r="Q41" s="40"/>
      <c r="R41" s="40"/>
      <c r="S41" s="90"/>
      <c r="T41" s="90"/>
      <c r="U41" s="90"/>
      <c r="V41" s="40"/>
      <c r="W41" s="40"/>
      <c r="X41" s="40"/>
      <c r="Y41" s="40"/>
      <c r="Z41" s="40"/>
      <c r="AA41" s="90"/>
      <c r="AB41" s="90"/>
      <c r="AC41" s="90"/>
      <c r="AD41" s="90"/>
      <c r="AE41" s="90"/>
      <c r="AF41" s="90"/>
      <c r="AG41" s="90"/>
      <c r="AH41" s="90"/>
      <c r="AI41" s="90">
        <v>1</v>
      </c>
      <c r="AJ41" s="90">
        <v>1</v>
      </c>
      <c r="AK41" s="90"/>
      <c r="AL41" s="207"/>
      <c r="AM41" s="220"/>
      <c r="AN41" s="208">
        <f>SUM(Table1[[#This Row],[1986]:[2021]])</f>
        <v>2</v>
      </c>
    </row>
    <row r="42" spans="1:40" x14ac:dyDescent="0.3">
      <c r="A42" s="205" t="s">
        <v>63</v>
      </c>
      <c r="B42" s="57" t="s">
        <v>64</v>
      </c>
      <c r="C42" s="72"/>
      <c r="D42" s="72" t="s">
        <v>144</v>
      </c>
      <c r="E42" s="90">
        <v>1</v>
      </c>
      <c r="F42" s="90">
        <v>1</v>
      </c>
      <c r="G42" s="90">
        <v>1</v>
      </c>
      <c r="H42" s="90">
        <v>1</v>
      </c>
      <c r="I42" s="40"/>
      <c r="J42" s="40"/>
      <c r="K42" s="40"/>
      <c r="L42" s="40"/>
      <c r="M42" s="90">
        <v>1</v>
      </c>
      <c r="N42" s="90">
        <v>1</v>
      </c>
      <c r="O42" s="90">
        <v>1</v>
      </c>
      <c r="P42" s="90">
        <v>1</v>
      </c>
      <c r="Q42" s="90"/>
      <c r="R42" s="90">
        <v>1</v>
      </c>
      <c r="S42" s="40">
        <v>1</v>
      </c>
      <c r="T42" s="90">
        <v>1</v>
      </c>
      <c r="U42" s="40"/>
      <c r="V42" s="40"/>
      <c r="W42" s="90">
        <v>1</v>
      </c>
      <c r="X42" s="90">
        <v>1</v>
      </c>
      <c r="Y42" s="40"/>
      <c r="Z42" s="40"/>
      <c r="AA42" s="40"/>
      <c r="AB42" s="40"/>
      <c r="AC42" s="40"/>
      <c r="AD42" s="40"/>
      <c r="AE42" s="90"/>
      <c r="AF42" s="90"/>
      <c r="AG42" s="40"/>
      <c r="AH42" s="40"/>
      <c r="AI42" s="40"/>
      <c r="AJ42" s="40"/>
      <c r="AK42" s="90"/>
      <c r="AL42" s="72"/>
      <c r="AM42" s="207"/>
      <c r="AN42" s="206">
        <f>SUM(Table1[[#This Row],[1986]:[2021]])</f>
        <v>13</v>
      </c>
    </row>
    <row r="43" spans="1:40" x14ac:dyDescent="0.3">
      <c r="A43" s="205" t="s">
        <v>63</v>
      </c>
      <c r="B43" s="57" t="s">
        <v>64</v>
      </c>
      <c r="C43" s="72"/>
      <c r="D43" s="72" t="s">
        <v>78</v>
      </c>
      <c r="E43" s="90"/>
      <c r="F43" s="90"/>
      <c r="G43" s="90"/>
      <c r="H43" s="90"/>
      <c r="I43" s="90">
        <v>1</v>
      </c>
      <c r="J43" s="40"/>
      <c r="K43" s="90"/>
      <c r="L43" s="90"/>
      <c r="M43" s="90"/>
      <c r="N43" s="90"/>
      <c r="O43" s="90"/>
      <c r="P43" s="90"/>
      <c r="Q43" s="90"/>
      <c r="R43" s="90"/>
      <c r="S43" s="90"/>
      <c r="T43" s="90"/>
      <c r="U43" s="90">
        <v>1</v>
      </c>
      <c r="V43" s="90"/>
      <c r="W43" s="90"/>
      <c r="X43" s="90"/>
      <c r="Y43" s="90"/>
      <c r="Z43" s="90"/>
      <c r="AA43" s="90"/>
      <c r="AB43" s="90"/>
      <c r="AC43" s="90"/>
      <c r="AD43" s="90"/>
      <c r="AE43" s="90"/>
      <c r="AF43" s="90"/>
      <c r="AG43" s="90"/>
      <c r="AH43" s="90"/>
      <c r="AI43" s="90"/>
      <c r="AJ43" s="90"/>
      <c r="AK43" s="90"/>
      <c r="AL43" s="207"/>
      <c r="AM43" s="220"/>
      <c r="AN43" s="208">
        <f>SUM(Table1[[#This Row],[1986]:[2021]])</f>
        <v>2</v>
      </c>
    </row>
    <row r="44" spans="1:40" x14ac:dyDescent="0.3">
      <c r="A44" s="205" t="s">
        <v>63</v>
      </c>
      <c r="B44" s="57" t="s">
        <v>64</v>
      </c>
      <c r="C44" s="72"/>
      <c r="D44" s="72" t="s">
        <v>137</v>
      </c>
      <c r="E44" s="90"/>
      <c r="F44" s="90"/>
      <c r="G44" s="90"/>
      <c r="H44" s="90"/>
      <c r="I44" s="90"/>
      <c r="J44" s="90">
        <v>1</v>
      </c>
      <c r="K44" s="90">
        <v>1</v>
      </c>
      <c r="L44" s="90">
        <v>1</v>
      </c>
      <c r="M44" s="90"/>
      <c r="N44" s="90"/>
      <c r="O44" s="90"/>
      <c r="P44" s="90"/>
      <c r="Q44" s="90"/>
      <c r="R44" s="90"/>
      <c r="S44" s="90"/>
      <c r="T44" s="90"/>
      <c r="U44" s="90"/>
      <c r="V44" s="90">
        <v>1</v>
      </c>
      <c r="W44" s="90"/>
      <c r="X44" s="90"/>
      <c r="Y44" s="90"/>
      <c r="Z44" s="90"/>
      <c r="AA44" s="90"/>
      <c r="AB44" s="90"/>
      <c r="AC44" s="90"/>
      <c r="AD44" s="90"/>
      <c r="AE44" s="90"/>
      <c r="AF44" s="90"/>
      <c r="AG44" s="90"/>
      <c r="AH44" s="90"/>
      <c r="AI44" s="90"/>
      <c r="AJ44" s="90"/>
      <c r="AK44" s="90"/>
      <c r="AL44" s="207"/>
      <c r="AM44" s="220"/>
      <c r="AN44" s="208">
        <f>SUM(Table1[[#This Row],[1986]:[2021]])</f>
        <v>4</v>
      </c>
    </row>
    <row r="45" spans="1:40" x14ac:dyDescent="0.3">
      <c r="A45" s="205" t="s">
        <v>63</v>
      </c>
      <c r="B45" s="57" t="s">
        <v>64</v>
      </c>
      <c r="C45" s="72"/>
      <c r="D45" s="72" t="s">
        <v>153</v>
      </c>
      <c r="E45" s="90"/>
      <c r="F45" s="90"/>
      <c r="G45" s="90"/>
      <c r="H45" s="90"/>
      <c r="I45" s="90"/>
      <c r="J45" s="90"/>
      <c r="K45" s="90"/>
      <c r="L45" s="90"/>
      <c r="M45" s="90"/>
      <c r="N45" s="90"/>
      <c r="O45" s="90"/>
      <c r="P45" s="90"/>
      <c r="Q45" s="90"/>
      <c r="R45" s="90"/>
      <c r="S45" s="90"/>
      <c r="T45" s="90"/>
      <c r="U45" s="90"/>
      <c r="V45" s="90"/>
      <c r="W45" s="90"/>
      <c r="X45" s="90"/>
      <c r="Y45" s="90">
        <v>1</v>
      </c>
      <c r="Z45" s="90">
        <v>1</v>
      </c>
      <c r="AA45" s="90">
        <v>1</v>
      </c>
      <c r="AB45" s="90">
        <v>1</v>
      </c>
      <c r="AC45" s="90">
        <v>1</v>
      </c>
      <c r="AD45" s="90">
        <v>1</v>
      </c>
      <c r="AE45" s="90"/>
      <c r="AF45" s="90"/>
      <c r="AG45" s="90"/>
      <c r="AH45" s="90"/>
      <c r="AI45" s="90"/>
      <c r="AJ45" s="90"/>
      <c r="AK45" s="90"/>
      <c r="AL45" s="207"/>
      <c r="AM45" s="220"/>
      <c r="AN45" s="208">
        <f>SUM(Table1[[#This Row],[1986]:[2021]])</f>
        <v>6</v>
      </c>
    </row>
    <row r="46" spans="1:40" x14ac:dyDescent="0.3">
      <c r="A46" s="205" t="s">
        <v>63</v>
      </c>
      <c r="B46" s="57" t="s">
        <v>64</v>
      </c>
      <c r="C46" s="72"/>
      <c r="D46" s="72" t="s">
        <v>61</v>
      </c>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v>1</v>
      </c>
      <c r="AF46" s="90">
        <v>1</v>
      </c>
      <c r="AG46" s="90">
        <v>1</v>
      </c>
      <c r="AH46" s="90">
        <v>1</v>
      </c>
      <c r="AI46" s="90">
        <v>1</v>
      </c>
      <c r="AJ46" s="90">
        <v>1</v>
      </c>
      <c r="AK46" s="90"/>
      <c r="AL46" s="207"/>
      <c r="AM46" s="220"/>
      <c r="AN46" s="208">
        <f>SUM(Table1[[#This Row],[1986]:[2021]])</f>
        <v>6</v>
      </c>
    </row>
    <row r="47" spans="1:40" x14ac:dyDescent="0.3">
      <c r="A47" s="205" t="s">
        <v>154</v>
      </c>
      <c r="B47" s="57" t="s">
        <v>155</v>
      </c>
      <c r="C47" s="211"/>
      <c r="D47" s="72" t="s">
        <v>70</v>
      </c>
      <c r="E47" s="90"/>
      <c r="F47" s="90"/>
      <c r="G47" s="90"/>
      <c r="H47" s="90"/>
      <c r="I47" s="90"/>
      <c r="J47" s="90"/>
      <c r="K47" s="90"/>
      <c r="L47" s="90"/>
      <c r="M47" s="90"/>
      <c r="N47" s="90"/>
      <c r="O47" s="90"/>
      <c r="P47" s="90"/>
      <c r="Q47" s="90"/>
      <c r="R47" s="90"/>
      <c r="S47" s="90"/>
      <c r="T47" s="90"/>
      <c r="U47" s="90"/>
      <c r="V47" s="90"/>
      <c r="W47" s="90"/>
      <c r="X47" s="90"/>
      <c r="Y47" s="90"/>
      <c r="Z47" s="90"/>
      <c r="AA47" s="90"/>
      <c r="AB47" s="90"/>
      <c r="AC47" s="90">
        <v>1</v>
      </c>
      <c r="AD47" s="90"/>
      <c r="AE47" s="90"/>
      <c r="AF47" s="90"/>
      <c r="AG47" s="90"/>
      <c r="AH47" s="90"/>
      <c r="AI47" s="90"/>
      <c r="AJ47" s="90"/>
      <c r="AK47" s="90"/>
      <c r="AL47" s="207"/>
      <c r="AM47" s="220"/>
      <c r="AN47" s="208">
        <f>SUM(Table1[[#This Row],[1986]:[2021]])</f>
        <v>1</v>
      </c>
    </row>
    <row r="48" spans="1:40" x14ac:dyDescent="0.3">
      <c r="A48" s="205" t="s">
        <v>65</v>
      </c>
      <c r="B48" s="57" t="s">
        <v>16</v>
      </c>
      <c r="C48" s="72" t="s">
        <v>140</v>
      </c>
      <c r="D48" s="72" t="s">
        <v>141</v>
      </c>
      <c r="E48" s="90"/>
      <c r="F48" s="90"/>
      <c r="G48" s="90">
        <v>1</v>
      </c>
      <c r="H48" s="90">
        <v>1</v>
      </c>
      <c r="I48" s="90">
        <v>1</v>
      </c>
      <c r="J48" s="90">
        <v>1</v>
      </c>
      <c r="K48" s="90">
        <v>1</v>
      </c>
      <c r="L48" s="90">
        <v>1</v>
      </c>
      <c r="M48" s="90">
        <v>1</v>
      </c>
      <c r="N48" s="90">
        <v>1</v>
      </c>
      <c r="O48" s="90">
        <v>1</v>
      </c>
      <c r="P48" s="90">
        <v>1</v>
      </c>
      <c r="Q48" s="90">
        <v>1</v>
      </c>
      <c r="R48" s="90">
        <v>1</v>
      </c>
      <c r="S48" s="90">
        <v>1</v>
      </c>
      <c r="T48" s="90">
        <v>1</v>
      </c>
      <c r="U48" s="90">
        <v>1</v>
      </c>
      <c r="V48" s="90">
        <v>1</v>
      </c>
      <c r="W48" s="90">
        <v>1</v>
      </c>
      <c r="X48" s="90">
        <v>1</v>
      </c>
      <c r="Y48" s="90">
        <v>1</v>
      </c>
      <c r="Z48" s="90">
        <v>1</v>
      </c>
      <c r="AA48" s="90">
        <v>1</v>
      </c>
      <c r="AB48" s="90"/>
      <c r="AC48" s="90">
        <v>1</v>
      </c>
      <c r="AD48" s="40">
        <v>1</v>
      </c>
      <c r="AE48" s="40">
        <v>1</v>
      </c>
      <c r="AF48" s="40"/>
      <c r="AG48" s="72">
        <v>1</v>
      </c>
      <c r="AH48" s="40"/>
      <c r="AI48" s="40"/>
      <c r="AJ48" s="40">
        <v>1</v>
      </c>
      <c r="AK48" s="40">
        <v>1</v>
      </c>
      <c r="AL48" s="72"/>
      <c r="AM48" s="207"/>
      <c r="AN48" s="206">
        <f>SUM(Table1[[#This Row],[1986]:[2021]])</f>
        <v>27</v>
      </c>
    </row>
    <row r="49" spans="1:40" x14ac:dyDescent="0.3">
      <c r="A49" s="205" t="s">
        <v>68</v>
      </c>
      <c r="B49" s="57" t="s">
        <v>69</v>
      </c>
      <c r="C49" s="72"/>
      <c r="D49" s="72" t="s">
        <v>156</v>
      </c>
      <c r="E49" s="90"/>
      <c r="F49" s="90"/>
      <c r="G49" s="90"/>
      <c r="H49" s="90"/>
      <c r="I49" s="90">
        <v>1</v>
      </c>
      <c r="J49" s="90"/>
      <c r="K49" s="90"/>
      <c r="L49" s="90"/>
      <c r="M49" s="90"/>
      <c r="N49" s="90"/>
      <c r="O49" s="90"/>
      <c r="P49" s="90"/>
      <c r="Q49" s="90"/>
      <c r="R49" s="90"/>
      <c r="S49" s="90"/>
      <c r="T49" s="90"/>
      <c r="U49" s="90"/>
      <c r="V49" s="90"/>
      <c r="W49" s="90"/>
      <c r="X49" s="90"/>
      <c r="Y49" s="90"/>
      <c r="Z49" s="90"/>
      <c r="AA49" s="90"/>
      <c r="AB49" s="90"/>
      <c r="AC49" s="90"/>
      <c r="AD49" s="40"/>
      <c r="AE49" s="90"/>
      <c r="AF49" s="90"/>
      <c r="AG49" s="40"/>
      <c r="AH49" s="40"/>
      <c r="AI49" s="40"/>
      <c r="AJ49" s="40"/>
      <c r="AK49" s="40"/>
      <c r="AL49" s="207"/>
      <c r="AM49" s="220"/>
      <c r="AN49" s="208">
        <f>SUM(Table1[[#This Row],[1986]:[2021]])</f>
        <v>1</v>
      </c>
    </row>
    <row r="50" spans="1:40" x14ac:dyDescent="0.3">
      <c r="A50" s="205" t="s">
        <v>68</v>
      </c>
      <c r="B50" s="57" t="s">
        <v>69</v>
      </c>
      <c r="C50" s="72"/>
      <c r="D50" s="72" t="s">
        <v>157</v>
      </c>
      <c r="E50" s="90"/>
      <c r="F50" s="90"/>
      <c r="G50" s="90"/>
      <c r="H50" s="90"/>
      <c r="I50" s="90"/>
      <c r="J50" s="90"/>
      <c r="K50" s="90">
        <v>1</v>
      </c>
      <c r="L50" s="90"/>
      <c r="M50" s="90"/>
      <c r="N50" s="90"/>
      <c r="O50" s="90"/>
      <c r="P50" s="90"/>
      <c r="Q50" s="90"/>
      <c r="R50" s="90"/>
      <c r="S50" s="90"/>
      <c r="T50" s="90"/>
      <c r="U50" s="90"/>
      <c r="V50" s="90"/>
      <c r="W50" s="90"/>
      <c r="X50" s="90"/>
      <c r="Y50" s="90"/>
      <c r="Z50" s="90"/>
      <c r="AA50" s="90"/>
      <c r="AB50" s="90"/>
      <c r="AC50" s="90"/>
      <c r="AD50" s="40"/>
      <c r="AE50" s="90"/>
      <c r="AF50" s="90"/>
      <c r="AG50" s="40"/>
      <c r="AH50" s="40"/>
      <c r="AI50" s="40"/>
      <c r="AJ50" s="40"/>
      <c r="AK50" s="40"/>
      <c r="AL50" s="207"/>
      <c r="AM50" s="220"/>
      <c r="AN50" s="208">
        <f>SUM(Table1[[#This Row],[1986]:[2021]])</f>
        <v>1</v>
      </c>
    </row>
    <row r="51" spans="1:40" x14ac:dyDescent="0.3">
      <c r="A51" s="205" t="s">
        <v>68</v>
      </c>
      <c r="B51" s="57" t="s">
        <v>69</v>
      </c>
      <c r="C51" s="72"/>
      <c r="D51" s="72" t="s">
        <v>158</v>
      </c>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40"/>
      <c r="AE51" s="90"/>
      <c r="AF51" s="90"/>
      <c r="AG51" s="40"/>
      <c r="AH51" s="40"/>
      <c r="AI51" s="40"/>
      <c r="AJ51" s="40"/>
      <c r="AK51" s="40"/>
      <c r="AL51" s="207"/>
      <c r="AM51" s="220"/>
      <c r="AN51" s="208">
        <f>SUM(Table1[[#This Row],[1986]:[2021]])</f>
        <v>0</v>
      </c>
    </row>
    <row r="52" spans="1:40" x14ac:dyDescent="0.3">
      <c r="A52" s="205" t="s">
        <v>68</v>
      </c>
      <c r="B52" s="57" t="s">
        <v>69</v>
      </c>
      <c r="C52" s="72"/>
      <c r="D52" s="72" t="s">
        <v>70</v>
      </c>
      <c r="E52" s="90"/>
      <c r="F52" s="90"/>
      <c r="G52" s="90"/>
      <c r="H52" s="90"/>
      <c r="I52" s="90"/>
      <c r="J52" s="90"/>
      <c r="K52" s="90"/>
      <c r="L52" s="90"/>
      <c r="M52" s="90">
        <v>1</v>
      </c>
      <c r="N52" s="90"/>
      <c r="O52" s="90">
        <v>1</v>
      </c>
      <c r="P52" s="90"/>
      <c r="Q52" s="90">
        <v>1</v>
      </c>
      <c r="R52" s="90"/>
      <c r="S52" s="90">
        <v>1</v>
      </c>
      <c r="T52" s="90"/>
      <c r="U52" s="90">
        <v>1</v>
      </c>
      <c r="V52" s="90">
        <v>1</v>
      </c>
      <c r="W52" s="90">
        <v>1</v>
      </c>
      <c r="X52" s="90"/>
      <c r="Y52" s="90">
        <v>1</v>
      </c>
      <c r="Z52" s="90"/>
      <c r="AA52" s="90">
        <v>1</v>
      </c>
      <c r="AB52" s="90"/>
      <c r="AC52" s="90">
        <v>1</v>
      </c>
      <c r="AD52" s="40"/>
      <c r="AE52" s="40">
        <v>1</v>
      </c>
      <c r="AF52" s="40"/>
      <c r="AG52" s="40">
        <v>1</v>
      </c>
      <c r="AH52" s="40"/>
      <c r="AI52" s="40">
        <v>1</v>
      </c>
      <c r="AJ52" s="40"/>
      <c r="AK52" s="40">
        <v>1</v>
      </c>
      <c r="AL52" s="72"/>
      <c r="AM52" s="207"/>
      <c r="AN52" s="206">
        <f>SUM(Table1[[#This Row],[1986]:[2021]])</f>
        <v>14</v>
      </c>
    </row>
    <row r="53" spans="1:40" x14ac:dyDescent="0.3">
      <c r="A53" s="205" t="s">
        <v>73</v>
      </c>
      <c r="B53" s="57" t="s">
        <v>74</v>
      </c>
      <c r="C53" s="72" t="s">
        <v>140</v>
      </c>
      <c r="D53" s="72" t="s">
        <v>159</v>
      </c>
      <c r="E53" s="90"/>
      <c r="F53" s="90"/>
      <c r="G53" s="90"/>
      <c r="H53" s="90"/>
      <c r="I53" s="90"/>
      <c r="J53" s="90">
        <v>1</v>
      </c>
      <c r="K53" s="90"/>
      <c r="L53" s="90"/>
      <c r="M53" s="90"/>
      <c r="N53" s="90"/>
      <c r="O53" s="90">
        <v>1</v>
      </c>
      <c r="P53" s="90">
        <v>1</v>
      </c>
      <c r="Q53" s="90"/>
      <c r="R53" s="90">
        <v>1</v>
      </c>
      <c r="S53" s="90"/>
      <c r="T53" s="90"/>
      <c r="U53" s="90"/>
      <c r="V53" s="40"/>
      <c r="W53" s="40"/>
      <c r="X53" s="40"/>
      <c r="Y53" s="40"/>
      <c r="Z53" s="40"/>
      <c r="AA53" s="40"/>
      <c r="AB53" s="40"/>
      <c r="AC53" s="90"/>
      <c r="AD53" s="40"/>
      <c r="AE53" s="90"/>
      <c r="AF53" s="40"/>
      <c r="AG53" s="40"/>
      <c r="AH53" s="40"/>
      <c r="AI53" s="40"/>
      <c r="AJ53" s="40"/>
      <c r="AK53" s="40"/>
      <c r="AL53" s="72"/>
      <c r="AM53" s="207"/>
      <c r="AN53" s="206">
        <f>SUM(Table1[[#This Row],[1986]:[2021]])</f>
        <v>4</v>
      </c>
    </row>
    <row r="54" spans="1:40" x14ac:dyDescent="0.3">
      <c r="A54" s="205" t="s">
        <v>73</v>
      </c>
      <c r="B54" s="57" t="s">
        <v>74</v>
      </c>
      <c r="C54" s="72" t="s">
        <v>140</v>
      </c>
      <c r="D54" s="72" t="s">
        <v>158</v>
      </c>
      <c r="E54" s="90"/>
      <c r="F54" s="90"/>
      <c r="G54" s="90"/>
      <c r="H54" s="90"/>
      <c r="I54" s="90"/>
      <c r="J54" s="90"/>
      <c r="K54" s="90"/>
      <c r="L54" s="90"/>
      <c r="M54" s="90"/>
      <c r="N54" s="90"/>
      <c r="O54" s="90"/>
      <c r="P54" s="90"/>
      <c r="Q54" s="90"/>
      <c r="R54" s="90"/>
      <c r="S54" s="90"/>
      <c r="T54" s="90"/>
      <c r="U54" s="90"/>
      <c r="V54" s="90">
        <v>1</v>
      </c>
      <c r="W54" s="90"/>
      <c r="X54" s="90"/>
      <c r="Y54" s="90"/>
      <c r="Z54" s="90">
        <v>1</v>
      </c>
      <c r="AA54" s="40"/>
      <c r="AB54" s="40"/>
      <c r="AC54" s="90"/>
      <c r="AD54" s="40"/>
      <c r="AE54" s="90"/>
      <c r="AF54" s="90"/>
      <c r="AG54" s="40"/>
      <c r="AH54" s="40"/>
      <c r="AI54" s="40"/>
      <c r="AJ54" s="40"/>
      <c r="AK54" s="40"/>
      <c r="AL54" s="207"/>
      <c r="AM54" s="220"/>
      <c r="AN54" s="208">
        <f>SUM(Table1[[#This Row],[1986]:[2021]])</f>
        <v>2</v>
      </c>
    </row>
    <row r="55" spans="1:40" x14ac:dyDescent="0.3">
      <c r="A55" s="205" t="s">
        <v>73</v>
      </c>
      <c r="B55" s="57" t="s">
        <v>23</v>
      </c>
      <c r="C55" s="72" t="s">
        <v>140</v>
      </c>
      <c r="D55" s="72" t="s">
        <v>75</v>
      </c>
      <c r="E55" s="90"/>
      <c r="F55" s="90"/>
      <c r="G55" s="90"/>
      <c r="H55" s="90"/>
      <c r="I55" s="90"/>
      <c r="J55" s="40"/>
      <c r="K55" s="40"/>
      <c r="L55" s="40"/>
      <c r="M55" s="40"/>
      <c r="N55" s="40"/>
      <c r="O55" s="40"/>
      <c r="P55" s="40"/>
      <c r="Q55" s="40"/>
      <c r="R55" s="40"/>
      <c r="S55" s="40"/>
      <c r="T55" s="40"/>
      <c r="U55" s="40"/>
      <c r="V55" s="40"/>
      <c r="W55" s="40"/>
      <c r="X55" s="40"/>
      <c r="Y55" s="40"/>
      <c r="Z55" s="40"/>
      <c r="AA55" s="90">
        <v>1</v>
      </c>
      <c r="AB55" s="90">
        <v>1</v>
      </c>
      <c r="AC55" s="40">
        <v>1</v>
      </c>
      <c r="AD55" s="40"/>
      <c r="AE55" s="40"/>
      <c r="AF55" s="40"/>
      <c r="AG55" s="40"/>
      <c r="AH55" s="40"/>
      <c r="AI55" s="40"/>
      <c r="AJ55" s="40"/>
      <c r="AK55" s="40"/>
      <c r="AL55" s="72"/>
      <c r="AM55" s="207"/>
      <c r="AN55" s="206">
        <f>SUM(Table1[[#This Row],[1986]:[2021]])</f>
        <v>3</v>
      </c>
    </row>
    <row r="56" spans="1:40" x14ac:dyDescent="0.3">
      <c r="A56" s="205" t="s">
        <v>73</v>
      </c>
      <c r="B56" s="57" t="s">
        <v>74</v>
      </c>
      <c r="C56" s="72" t="s">
        <v>140</v>
      </c>
      <c r="D56" s="72" t="s">
        <v>160</v>
      </c>
      <c r="E56" s="90"/>
      <c r="F56" s="90"/>
      <c r="G56" s="90"/>
      <c r="H56" s="90"/>
      <c r="I56" s="90"/>
      <c r="J56" s="40"/>
      <c r="K56" s="40"/>
      <c r="L56" s="40"/>
      <c r="M56" s="40"/>
      <c r="N56" s="40"/>
      <c r="O56" s="40"/>
      <c r="P56" s="40"/>
      <c r="Q56" s="40"/>
      <c r="R56" s="40"/>
      <c r="S56" s="40"/>
      <c r="T56" s="40"/>
      <c r="U56" s="40"/>
      <c r="V56" s="40"/>
      <c r="W56" s="40"/>
      <c r="X56" s="40"/>
      <c r="Y56" s="40"/>
      <c r="Z56" s="40"/>
      <c r="AA56" s="90"/>
      <c r="AB56" s="90"/>
      <c r="AC56" s="90"/>
      <c r="AD56" s="40"/>
      <c r="AE56" s="90">
        <v>1</v>
      </c>
      <c r="AF56" s="90"/>
      <c r="AG56" s="40"/>
      <c r="AH56" s="40"/>
      <c r="AI56" s="40"/>
      <c r="AJ56" s="40"/>
      <c r="AK56" s="40"/>
      <c r="AL56" s="207"/>
      <c r="AM56" s="220"/>
      <c r="AN56" s="208">
        <f>SUM(Table1[[#This Row],[1986]:[2021]])</f>
        <v>1</v>
      </c>
    </row>
    <row r="57" spans="1:40" x14ac:dyDescent="0.3">
      <c r="A57" s="205" t="s">
        <v>76</v>
      </c>
      <c r="B57" s="57" t="s">
        <v>77</v>
      </c>
      <c r="C57" s="72" t="s">
        <v>140</v>
      </c>
      <c r="D57" s="72" t="s">
        <v>161</v>
      </c>
      <c r="E57" s="90"/>
      <c r="F57" s="90"/>
      <c r="G57" s="90"/>
      <c r="H57" s="90">
        <v>1</v>
      </c>
      <c r="I57" s="90"/>
      <c r="J57" s="90"/>
      <c r="K57" s="90"/>
      <c r="L57" s="90">
        <v>1</v>
      </c>
      <c r="M57" s="90">
        <v>1</v>
      </c>
      <c r="N57" s="90">
        <v>1</v>
      </c>
      <c r="O57" s="90">
        <v>1</v>
      </c>
      <c r="P57" s="90">
        <v>1</v>
      </c>
      <c r="Q57" s="90">
        <v>1</v>
      </c>
      <c r="R57" s="90">
        <v>1</v>
      </c>
      <c r="S57" s="90">
        <v>1</v>
      </c>
      <c r="T57" s="90">
        <v>1</v>
      </c>
      <c r="U57" s="90">
        <v>1</v>
      </c>
      <c r="V57" s="90">
        <v>1</v>
      </c>
      <c r="W57" s="90">
        <v>1</v>
      </c>
      <c r="X57" s="90">
        <v>1</v>
      </c>
      <c r="Y57" s="90">
        <v>1</v>
      </c>
      <c r="Z57" s="90">
        <v>1</v>
      </c>
      <c r="AA57" s="90">
        <v>1</v>
      </c>
      <c r="AB57" s="90"/>
      <c r="AC57" s="90"/>
      <c r="AD57" s="40"/>
      <c r="AE57" s="40"/>
      <c r="AF57" s="40"/>
      <c r="AG57" s="40"/>
      <c r="AH57" s="40"/>
      <c r="AI57" s="40"/>
      <c r="AJ57" s="40"/>
      <c r="AK57" s="40"/>
      <c r="AL57" s="72"/>
      <c r="AM57" s="207"/>
      <c r="AN57" s="206">
        <f>SUM(Table1[[#This Row],[1986]:[2021]])</f>
        <v>17</v>
      </c>
    </row>
    <row r="58" spans="1:40" x14ac:dyDescent="0.3">
      <c r="A58" s="205" t="s">
        <v>76</v>
      </c>
      <c r="B58" s="57" t="s">
        <v>44</v>
      </c>
      <c r="C58" s="72" t="s">
        <v>140</v>
      </c>
      <c r="D58" s="72" t="s">
        <v>78</v>
      </c>
      <c r="E58" s="90"/>
      <c r="F58" s="90"/>
      <c r="G58" s="90"/>
      <c r="H58" s="90"/>
      <c r="I58" s="90"/>
      <c r="J58" s="90"/>
      <c r="K58" s="90"/>
      <c r="L58" s="90"/>
      <c r="M58" s="90"/>
      <c r="N58" s="90"/>
      <c r="O58" s="90"/>
      <c r="P58" s="90"/>
      <c r="Q58" s="90"/>
      <c r="R58" s="90"/>
      <c r="S58" s="90"/>
      <c r="T58" s="90"/>
      <c r="U58" s="90"/>
      <c r="V58" s="90"/>
      <c r="W58" s="90"/>
      <c r="X58" s="90"/>
      <c r="Y58" s="90"/>
      <c r="Z58" s="90"/>
      <c r="AA58" s="90"/>
      <c r="AB58" s="90">
        <v>1</v>
      </c>
      <c r="AC58" s="90">
        <v>1</v>
      </c>
      <c r="AD58" s="40">
        <v>1</v>
      </c>
      <c r="AE58" s="40">
        <v>1</v>
      </c>
      <c r="AF58" s="40">
        <v>1</v>
      </c>
      <c r="AG58" s="40">
        <v>1</v>
      </c>
      <c r="AH58" s="40">
        <v>1</v>
      </c>
      <c r="AI58" s="40">
        <v>1</v>
      </c>
      <c r="AJ58" s="40">
        <v>1</v>
      </c>
      <c r="AK58" s="40"/>
      <c r="AL58" s="72"/>
      <c r="AM58" s="207">
        <v>1</v>
      </c>
      <c r="AN58" s="206">
        <f>SUM(Table1[[#This Row],[1986]:[2021]])</f>
        <v>9</v>
      </c>
    </row>
    <row r="59" spans="1:40" x14ac:dyDescent="0.3">
      <c r="A59" s="205" t="s">
        <v>79</v>
      </c>
      <c r="B59" s="57" t="s">
        <v>80</v>
      </c>
      <c r="C59" s="211"/>
      <c r="D59" s="72" t="s">
        <v>162</v>
      </c>
      <c r="E59" s="90"/>
      <c r="F59" s="90"/>
      <c r="G59" s="90">
        <v>1</v>
      </c>
      <c r="H59" s="90"/>
      <c r="I59" s="90"/>
      <c r="J59" s="90"/>
      <c r="K59" s="90"/>
      <c r="L59" s="90"/>
      <c r="M59" s="90"/>
      <c r="N59" s="90"/>
      <c r="O59" s="90"/>
      <c r="P59" s="90"/>
      <c r="Q59" s="90"/>
      <c r="R59" s="90"/>
      <c r="S59" s="90"/>
      <c r="T59" s="90"/>
      <c r="U59" s="90"/>
      <c r="V59" s="90"/>
      <c r="W59" s="90"/>
      <c r="X59" s="90"/>
      <c r="Y59" s="90"/>
      <c r="Z59" s="90"/>
      <c r="AA59" s="90"/>
      <c r="AB59" s="90"/>
      <c r="AC59" s="90"/>
      <c r="AD59" s="40"/>
      <c r="AE59" s="90"/>
      <c r="AF59" s="90"/>
      <c r="AG59" s="40"/>
      <c r="AH59" s="40"/>
      <c r="AI59" s="40"/>
      <c r="AJ59" s="40"/>
      <c r="AK59" s="40"/>
      <c r="AL59" s="207"/>
      <c r="AM59" s="220"/>
      <c r="AN59" s="208">
        <f>SUM(Table1[[#This Row],[1986]:[2021]])</f>
        <v>1</v>
      </c>
    </row>
    <row r="60" spans="1:40" x14ac:dyDescent="0.3">
      <c r="A60" s="205" t="s">
        <v>79</v>
      </c>
      <c r="B60" s="57" t="s">
        <v>80</v>
      </c>
      <c r="C60" s="211"/>
      <c r="D60" s="72" t="s">
        <v>149</v>
      </c>
      <c r="E60" s="90"/>
      <c r="F60" s="90"/>
      <c r="G60" s="90"/>
      <c r="H60" s="90">
        <v>1</v>
      </c>
      <c r="I60" s="90"/>
      <c r="J60" s="90"/>
      <c r="K60" s="90"/>
      <c r="L60" s="90"/>
      <c r="M60" s="90"/>
      <c r="N60" s="90"/>
      <c r="O60" s="90"/>
      <c r="P60" s="90"/>
      <c r="Q60" s="90"/>
      <c r="R60" s="90"/>
      <c r="S60" s="90"/>
      <c r="T60" s="90"/>
      <c r="U60" s="90"/>
      <c r="V60" s="90"/>
      <c r="W60" s="90"/>
      <c r="X60" s="90"/>
      <c r="Y60" s="90"/>
      <c r="Z60" s="90"/>
      <c r="AA60" s="90"/>
      <c r="AB60" s="90"/>
      <c r="AC60" s="90"/>
      <c r="AD60" s="40"/>
      <c r="AE60" s="90"/>
      <c r="AF60" s="90"/>
      <c r="AG60" s="40"/>
      <c r="AH60" s="40"/>
      <c r="AI60" s="40"/>
      <c r="AJ60" s="40"/>
      <c r="AK60" s="40"/>
      <c r="AL60" s="207"/>
      <c r="AM60" s="220"/>
      <c r="AN60" s="208">
        <f>SUM(Table1[[#This Row],[1986]:[2021]])</f>
        <v>1</v>
      </c>
    </row>
    <row r="61" spans="1:40" x14ac:dyDescent="0.3">
      <c r="A61" s="205" t="s">
        <v>79</v>
      </c>
      <c r="B61" s="57" t="s">
        <v>80</v>
      </c>
      <c r="C61" s="211"/>
      <c r="D61" s="72" t="s">
        <v>143</v>
      </c>
      <c r="E61" s="90"/>
      <c r="F61" s="90"/>
      <c r="G61" s="90"/>
      <c r="H61" s="90"/>
      <c r="I61" s="90">
        <v>1</v>
      </c>
      <c r="J61" s="90"/>
      <c r="K61" s="90"/>
      <c r="L61" s="90"/>
      <c r="M61" s="90"/>
      <c r="N61" s="90"/>
      <c r="O61" s="90"/>
      <c r="P61" s="90"/>
      <c r="Q61" s="90"/>
      <c r="R61" s="90"/>
      <c r="S61" s="90"/>
      <c r="T61" s="90"/>
      <c r="U61" s="90"/>
      <c r="V61" s="90"/>
      <c r="W61" s="90"/>
      <c r="X61" s="90"/>
      <c r="Y61" s="90"/>
      <c r="Z61" s="90"/>
      <c r="AA61" s="90"/>
      <c r="AB61" s="90"/>
      <c r="AC61" s="90"/>
      <c r="AD61" s="40"/>
      <c r="AE61" s="90"/>
      <c r="AF61" s="90"/>
      <c r="AG61" s="40"/>
      <c r="AH61" s="40"/>
      <c r="AI61" s="40"/>
      <c r="AJ61" s="40"/>
      <c r="AK61" s="40"/>
      <c r="AL61" s="207"/>
      <c r="AM61" s="220"/>
      <c r="AN61" s="208">
        <f>SUM(Table1[[#This Row],[1986]:[2021]])</f>
        <v>1</v>
      </c>
    </row>
    <row r="62" spans="1:40" x14ac:dyDescent="0.3">
      <c r="A62" s="205" t="s">
        <v>79</v>
      </c>
      <c r="B62" s="57" t="s">
        <v>80</v>
      </c>
      <c r="C62" s="211"/>
      <c r="D62" s="72" t="s">
        <v>163</v>
      </c>
      <c r="E62" s="90"/>
      <c r="F62" s="90"/>
      <c r="G62" s="90"/>
      <c r="H62" s="90"/>
      <c r="I62" s="90"/>
      <c r="J62" s="90">
        <v>1</v>
      </c>
      <c r="K62" s="90"/>
      <c r="L62" s="90"/>
      <c r="M62" s="90"/>
      <c r="N62" s="90"/>
      <c r="O62" s="90"/>
      <c r="P62" s="90"/>
      <c r="Q62" s="90"/>
      <c r="R62" s="90"/>
      <c r="S62" s="90"/>
      <c r="T62" s="90"/>
      <c r="U62" s="90"/>
      <c r="V62" s="90"/>
      <c r="W62" s="90"/>
      <c r="X62" s="90"/>
      <c r="Y62" s="90"/>
      <c r="Z62" s="90"/>
      <c r="AA62" s="90"/>
      <c r="AB62" s="90"/>
      <c r="AC62" s="90"/>
      <c r="AD62" s="40"/>
      <c r="AE62" s="90"/>
      <c r="AF62" s="90"/>
      <c r="AG62" s="40"/>
      <c r="AH62" s="40"/>
      <c r="AI62" s="40"/>
      <c r="AJ62" s="40"/>
      <c r="AK62" s="40"/>
      <c r="AL62" s="207"/>
      <c r="AM62" s="220"/>
      <c r="AN62" s="208">
        <f>SUM(Table1[[#This Row],[1986]:[2021]])</f>
        <v>1</v>
      </c>
    </row>
    <row r="63" spans="1:40" x14ac:dyDescent="0.3">
      <c r="A63" s="205" t="s">
        <v>79</v>
      </c>
      <c r="B63" s="57" t="s">
        <v>80</v>
      </c>
      <c r="C63" s="211"/>
      <c r="D63" s="72" t="s">
        <v>164</v>
      </c>
      <c r="E63" s="90"/>
      <c r="F63" s="90"/>
      <c r="G63" s="90"/>
      <c r="H63" s="90"/>
      <c r="I63" s="90"/>
      <c r="J63" s="90"/>
      <c r="K63" s="90">
        <v>1</v>
      </c>
      <c r="L63" s="90"/>
      <c r="M63" s="90"/>
      <c r="N63" s="90"/>
      <c r="O63" s="90"/>
      <c r="P63" s="90"/>
      <c r="Q63" s="90"/>
      <c r="R63" s="90"/>
      <c r="S63" s="90"/>
      <c r="T63" s="90"/>
      <c r="U63" s="90"/>
      <c r="V63" s="90"/>
      <c r="W63" s="90"/>
      <c r="X63" s="90"/>
      <c r="Y63" s="90"/>
      <c r="Z63" s="90"/>
      <c r="AA63" s="90"/>
      <c r="AB63" s="90"/>
      <c r="AC63" s="90"/>
      <c r="AD63" s="40"/>
      <c r="AE63" s="90"/>
      <c r="AF63" s="90"/>
      <c r="AG63" s="40"/>
      <c r="AH63" s="40"/>
      <c r="AI63" s="40"/>
      <c r="AJ63" s="40"/>
      <c r="AK63" s="40"/>
      <c r="AL63" s="207"/>
      <c r="AM63" s="220"/>
      <c r="AN63" s="208">
        <f>SUM(Table1[[#This Row],[1986]:[2021]])</f>
        <v>1</v>
      </c>
    </row>
    <row r="64" spans="1:40" x14ac:dyDescent="0.3">
      <c r="A64" s="205" t="s">
        <v>79</v>
      </c>
      <c r="B64" s="57" t="s">
        <v>80</v>
      </c>
      <c r="C64" s="72"/>
      <c r="D64" s="72" t="s">
        <v>156</v>
      </c>
      <c r="E64" s="90"/>
      <c r="F64" s="90"/>
      <c r="G64" s="90"/>
      <c r="H64" s="90"/>
      <c r="I64" s="90"/>
      <c r="J64" s="90"/>
      <c r="K64" s="90"/>
      <c r="L64" s="90">
        <v>1</v>
      </c>
      <c r="M64" s="90"/>
      <c r="N64" s="90"/>
      <c r="O64" s="90"/>
      <c r="P64" s="90"/>
      <c r="Q64" s="90"/>
      <c r="R64" s="90"/>
      <c r="S64" s="90"/>
      <c r="T64" s="90"/>
      <c r="U64" s="90"/>
      <c r="V64" s="90"/>
      <c r="W64" s="90"/>
      <c r="X64" s="90"/>
      <c r="Y64" s="90"/>
      <c r="Z64" s="90"/>
      <c r="AA64" s="90"/>
      <c r="AB64" s="90"/>
      <c r="AC64" s="90"/>
      <c r="AD64" s="40"/>
      <c r="AE64" s="40"/>
      <c r="AF64" s="40"/>
      <c r="AG64" s="40"/>
      <c r="AH64" s="40"/>
      <c r="AI64" s="40"/>
      <c r="AJ64" s="40"/>
      <c r="AK64" s="40"/>
      <c r="AL64" s="72"/>
      <c r="AM64" s="207"/>
      <c r="AN64" s="206">
        <f>SUM(Table1[[#This Row],[1986]:[2021]])</f>
        <v>1</v>
      </c>
    </row>
    <row r="65" spans="1:40" x14ac:dyDescent="0.3">
      <c r="A65" s="205" t="s">
        <v>79</v>
      </c>
      <c r="B65" s="57" t="s">
        <v>80</v>
      </c>
      <c r="C65" s="72"/>
      <c r="D65" s="72" t="s">
        <v>70</v>
      </c>
      <c r="E65" s="90"/>
      <c r="F65" s="90"/>
      <c r="G65" s="90"/>
      <c r="H65" s="90"/>
      <c r="I65" s="90"/>
      <c r="J65" s="90"/>
      <c r="K65" s="90"/>
      <c r="L65" s="90"/>
      <c r="M65" s="90">
        <v>1</v>
      </c>
      <c r="N65" s="90"/>
      <c r="O65" s="90"/>
      <c r="P65" s="90"/>
      <c r="Q65" s="90"/>
      <c r="R65" s="90"/>
      <c r="S65" s="90"/>
      <c r="T65" s="90"/>
      <c r="U65" s="90"/>
      <c r="V65" s="90"/>
      <c r="W65" s="90"/>
      <c r="X65" s="90"/>
      <c r="Y65" s="90"/>
      <c r="Z65" s="90"/>
      <c r="AA65" s="90"/>
      <c r="AB65" s="90"/>
      <c r="AC65" s="90"/>
      <c r="AD65" s="40"/>
      <c r="AE65" s="90"/>
      <c r="AF65" s="90"/>
      <c r="AG65" s="40"/>
      <c r="AH65" s="40"/>
      <c r="AI65" s="40"/>
      <c r="AJ65" s="40"/>
      <c r="AK65" s="40"/>
      <c r="AL65" s="207"/>
      <c r="AM65" s="220"/>
      <c r="AN65" s="208">
        <f>SUM(Table1[[#This Row],[1986]:[2021]])</f>
        <v>1</v>
      </c>
    </row>
    <row r="66" spans="1:40" x14ac:dyDescent="0.3">
      <c r="A66" s="205" t="s">
        <v>79</v>
      </c>
      <c r="B66" s="57" t="s">
        <v>26</v>
      </c>
      <c r="C66" s="72"/>
      <c r="D66" s="72" t="s">
        <v>165</v>
      </c>
      <c r="E66" s="90"/>
      <c r="F66" s="90"/>
      <c r="G66" s="90"/>
      <c r="H66" s="90"/>
      <c r="I66" s="90"/>
      <c r="J66" s="90"/>
      <c r="K66" s="90"/>
      <c r="L66" s="90"/>
      <c r="M66" s="90"/>
      <c r="N66" s="90">
        <v>1</v>
      </c>
      <c r="O66" s="90"/>
      <c r="P66" s="90"/>
      <c r="Q66" s="90"/>
      <c r="R66" s="90"/>
      <c r="S66" s="90"/>
      <c r="T66" s="90"/>
      <c r="U66" s="90"/>
      <c r="V66" s="90"/>
      <c r="W66" s="90"/>
      <c r="X66" s="90"/>
      <c r="Y66" s="90"/>
      <c r="Z66" s="90"/>
      <c r="AA66" s="90"/>
      <c r="AB66" s="90"/>
      <c r="AC66" s="90"/>
      <c r="AD66" s="40"/>
      <c r="AE66" s="90"/>
      <c r="AF66" s="90"/>
      <c r="AG66" s="40"/>
      <c r="AH66" s="40"/>
      <c r="AI66" s="40"/>
      <c r="AJ66" s="40"/>
      <c r="AK66" s="40"/>
      <c r="AL66" s="207"/>
      <c r="AM66" s="220"/>
      <c r="AN66" s="208">
        <f>SUM(Table1[[#This Row],[1986]:[2021]])</f>
        <v>1</v>
      </c>
    </row>
    <row r="67" spans="1:40" x14ac:dyDescent="0.3">
      <c r="A67" s="205" t="s">
        <v>79</v>
      </c>
      <c r="B67" s="57" t="s">
        <v>82</v>
      </c>
      <c r="C67" s="72"/>
      <c r="D67" s="72" t="s">
        <v>166</v>
      </c>
      <c r="E67" s="90"/>
      <c r="F67" s="90"/>
      <c r="G67" s="90"/>
      <c r="H67" s="90"/>
      <c r="I67" s="90"/>
      <c r="J67" s="90"/>
      <c r="K67" s="90"/>
      <c r="L67" s="90"/>
      <c r="M67" s="90"/>
      <c r="N67" s="90"/>
      <c r="O67" s="90"/>
      <c r="P67" s="90"/>
      <c r="Q67" s="90">
        <v>1</v>
      </c>
      <c r="R67" s="90"/>
      <c r="S67" s="90"/>
      <c r="T67" s="90"/>
      <c r="U67" s="90"/>
      <c r="V67" s="90"/>
      <c r="W67" s="90"/>
      <c r="X67" s="90"/>
      <c r="Y67" s="90"/>
      <c r="Z67" s="90"/>
      <c r="AA67" s="90"/>
      <c r="AB67" s="90"/>
      <c r="AC67" s="90"/>
      <c r="AD67" s="90"/>
      <c r="AE67" s="90"/>
      <c r="AF67" s="90"/>
      <c r="AG67" s="90"/>
      <c r="AH67" s="90"/>
      <c r="AI67" s="90"/>
      <c r="AJ67" s="90"/>
      <c r="AK67" s="90"/>
      <c r="AL67" s="207"/>
      <c r="AM67" s="220"/>
      <c r="AN67" s="208">
        <f>SUM(Table1[[#This Row],[1986]:[2021]])</f>
        <v>1</v>
      </c>
    </row>
    <row r="68" spans="1:40" x14ac:dyDescent="0.3">
      <c r="A68" s="205" t="s">
        <v>79</v>
      </c>
      <c r="B68" s="57" t="s">
        <v>82</v>
      </c>
      <c r="C68" s="72"/>
      <c r="D68" s="72" t="s">
        <v>70</v>
      </c>
      <c r="E68" s="90"/>
      <c r="F68" s="90"/>
      <c r="G68" s="90"/>
      <c r="H68" s="90"/>
      <c r="I68" s="90"/>
      <c r="J68" s="90"/>
      <c r="K68" s="90"/>
      <c r="L68" s="90"/>
      <c r="M68" s="90"/>
      <c r="N68" s="90"/>
      <c r="O68" s="90"/>
      <c r="P68" s="90">
        <v>1</v>
      </c>
      <c r="Q68" s="90"/>
      <c r="R68" s="90"/>
      <c r="S68" s="90"/>
      <c r="T68" s="90">
        <v>1</v>
      </c>
      <c r="U68" s="90"/>
      <c r="V68" s="90"/>
      <c r="W68" s="90"/>
      <c r="X68" s="90"/>
      <c r="Y68" s="90"/>
      <c r="Z68" s="90"/>
      <c r="AA68" s="90"/>
      <c r="AB68" s="90"/>
      <c r="AC68" s="90"/>
      <c r="AD68" s="90"/>
      <c r="AE68" s="90"/>
      <c r="AF68" s="90"/>
      <c r="AG68" s="90"/>
      <c r="AH68" s="90"/>
      <c r="AI68" s="90"/>
      <c r="AJ68" s="90"/>
      <c r="AK68" s="90"/>
      <c r="AL68" s="207"/>
      <c r="AM68" s="220"/>
      <c r="AN68" s="208">
        <f>SUM(Table1[[#This Row],[1986]:[2021]])</f>
        <v>2</v>
      </c>
    </row>
    <row r="69" spans="1:40" x14ac:dyDescent="0.3">
      <c r="A69" s="205" t="s">
        <v>79</v>
      </c>
      <c r="B69" s="57" t="s">
        <v>82</v>
      </c>
      <c r="C69" s="72"/>
      <c r="D69" s="72" t="s">
        <v>143</v>
      </c>
      <c r="E69" s="90"/>
      <c r="F69" s="90"/>
      <c r="G69" s="90"/>
      <c r="H69" s="90"/>
      <c r="I69" s="90"/>
      <c r="J69" s="90"/>
      <c r="K69" s="90"/>
      <c r="L69" s="90"/>
      <c r="M69" s="90"/>
      <c r="N69" s="90"/>
      <c r="O69" s="90"/>
      <c r="P69" s="90"/>
      <c r="Q69" s="90"/>
      <c r="R69" s="90"/>
      <c r="S69" s="90">
        <v>1</v>
      </c>
      <c r="T69" s="90"/>
      <c r="U69" s="90"/>
      <c r="V69" s="90"/>
      <c r="W69" s="90">
        <v>1</v>
      </c>
      <c r="X69" s="90"/>
      <c r="Y69" s="90"/>
      <c r="Z69" s="90"/>
      <c r="AA69" s="90"/>
      <c r="AB69" s="90"/>
      <c r="AC69" s="90"/>
      <c r="AD69" s="90"/>
      <c r="AE69" s="90"/>
      <c r="AF69" s="90"/>
      <c r="AG69" s="90"/>
      <c r="AH69" s="90"/>
      <c r="AI69" s="90"/>
      <c r="AJ69" s="90"/>
      <c r="AK69" s="90"/>
      <c r="AL69" s="207"/>
      <c r="AM69" s="220"/>
      <c r="AN69" s="208">
        <f>SUM(Table1[[#This Row],[1986]:[2021]])</f>
        <v>2</v>
      </c>
    </row>
    <row r="70" spans="1:40" x14ac:dyDescent="0.3">
      <c r="A70" s="205" t="s">
        <v>79</v>
      </c>
      <c r="B70" s="57" t="s">
        <v>82</v>
      </c>
      <c r="C70" s="211"/>
      <c r="D70" s="72" t="s">
        <v>156</v>
      </c>
      <c r="E70" s="90"/>
      <c r="F70" s="90"/>
      <c r="G70" s="90"/>
      <c r="H70" s="90"/>
      <c r="I70" s="90"/>
      <c r="J70" s="90"/>
      <c r="K70" s="90"/>
      <c r="L70" s="90"/>
      <c r="M70" s="90"/>
      <c r="N70" s="90"/>
      <c r="O70" s="90"/>
      <c r="P70" s="90"/>
      <c r="Q70" s="90"/>
      <c r="R70" s="90"/>
      <c r="S70" s="90"/>
      <c r="T70" s="90"/>
      <c r="U70" s="90">
        <v>1</v>
      </c>
      <c r="V70" s="90"/>
      <c r="W70" s="90"/>
      <c r="X70" s="90"/>
      <c r="Y70" s="90"/>
      <c r="Z70" s="90"/>
      <c r="AA70" s="90"/>
      <c r="AB70" s="90"/>
      <c r="AC70" s="90"/>
      <c r="AD70" s="90"/>
      <c r="AE70" s="90"/>
      <c r="AF70" s="90"/>
      <c r="AG70" s="90"/>
      <c r="AH70" s="90"/>
      <c r="AI70" s="90"/>
      <c r="AJ70" s="90"/>
      <c r="AK70" s="90"/>
      <c r="AL70" s="207"/>
      <c r="AM70" s="220"/>
      <c r="AN70" s="208">
        <f>SUM(Table1[[#This Row],[1986]:[2021]])</f>
        <v>1</v>
      </c>
    </row>
    <row r="71" spans="1:40" x14ac:dyDescent="0.3">
      <c r="A71" s="205" t="s">
        <v>79</v>
      </c>
      <c r="B71" s="57" t="s">
        <v>82</v>
      </c>
      <c r="C71" s="72"/>
      <c r="D71" s="72" t="s">
        <v>167</v>
      </c>
      <c r="E71" s="90"/>
      <c r="F71" s="90"/>
      <c r="G71" s="90"/>
      <c r="H71" s="90"/>
      <c r="I71" s="90"/>
      <c r="J71" s="90"/>
      <c r="K71" s="90"/>
      <c r="L71" s="90"/>
      <c r="M71" s="90"/>
      <c r="N71" s="90"/>
      <c r="O71" s="90"/>
      <c r="P71" s="90"/>
      <c r="Q71" s="90"/>
      <c r="R71" s="90"/>
      <c r="S71" s="90"/>
      <c r="T71" s="90"/>
      <c r="U71" s="90"/>
      <c r="V71" s="90">
        <v>1</v>
      </c>
      <c r="W71" s="90"/>
      <c r="X71" s="90">
        <v>1</v>
      </c>
      <c r="Y71" s="90">
        <v>1</v>
      </c>
      <c r="Z71" s="90">
        <v>1</v>
      </c>
      <c r="AA71" s="90">
        <v>1</v>
      </c>
      <c r="AB71" s="90">
        <v>1</v>
      </c>
      <c r="AC71" s="90">
        <v>1</v>
      </c>
      <c r="AD71" s="90">
        <v>1</v>
      </c>
      <c r="AE71" s="90">
        <v>1</v>
      </c>
      <c r="AF71" s="90">
        <v>1</v>
      </c>
      <c r="AG71" s="90">
        <v>1</v>
      </c>
      <c r="AH71" s="90">
        <v>1</v>
      </c>
      <c r="AI71" s="90"/>
      <c r="AJ71" s="90"/>
      <c r="AK71" s="90"/>
      <c r="AL71" s="72"/>
      <c r="AM71" s="207"/>
      <c r="AN71" s="206">
        <f>SUM(Table1[[#This Row],[1986]:[2021]])</f>
        <v>12</v>
      </c>
    </row>
    <row r="72" spans="1:40" x14ac:dyDescent="0.3">
      <c r="A72" s="205" t="s">
        <v>79</v>
      </c>
      <c r="B72" s="57" t="s">
        <v>9</v>
      </c>
      <c r="C72" s="72"/>
      <c r="D72" s="72" t="s">
        <v>51</v>
      </c>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v>1</v>
      </c>
      <c r="AJ72" s="157"/>
      <c r="AK72" s="157">
        <v>1</v>
      </c>
      <c r="AL72" s="72">
        <v>1</v>
      </c>
      <c r="AM72" s="207">
        <v>1</v>
      </c>
      <c r="AN72" s="206">
        <f>SUM(Table1[[#This Row],[1986]:[2021]])</f>
        <v>3</v>
      </c>
    </row>
    <row r="73" spans="1:40" x14ac:dyDescent="0.3">
      <c r="A73" s="205" t="s">
        <v>83</v>
      </c>
      <c r="B73" s="57" t="s">
        <v>84</v>
      </c>
      <c r="C73" s="72"/>
      <c r="D73" s="72" t="s">
        <v>17</v>
      </c>
      <c r="E73" s="90"/>
      <c r="F73" s="90"/>
      <c r="G73" s="90"/>
      <c r="H73" s="90">
        <v>1</v>
      </c>
      <c r="I73" s="90"/>
      <c r="J73" s="90"/>
      <c r="K73" s="90">
        <v>1</v>
      </c>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72"/>
      <c r="AM73" s="207"/>
      <c r="AN73" s="206">
        <f>SUM(Table1[[#This Row],[1986]:[2021]])</f>
        <v>2</v>
      </c>
    </row>
    <row r="74" spans="1:40" x14ac:dyDescent="0.3">
      <c r="A74" s="205" t="s">
        <v>83</v>
      </c>
      <c r="B74" s="57" t="s">
        <v>45</v>
      </c>
      <c r="C74" s="72"/>
      <c r="D74" s="72" t="s">
        <v>51</v>
      </c>
      <c r="E74" s="90"/>
      <c r="F74" s="90"/>
      <c r="G74" s="90"/>
      <c r="H74" s="90"/>
      <c r="I74" s="90"/>
      <c r="J74" s="90"/>
      <c r="K74" s="90"/>
      <c r="L74" s="90"/>
      <c r="M74" s="90"/>
      <c r="N74" s="90">
        <v>1</v>
      </c>
      <c r="O74" s="90">
        <v>1</v>
      </c>
      <c r="P74" s="90">
        <v>1</v>
      </c>
      <c r="Q74" s="90">
        <v>1</v>
      </c>
      <c r="R74" s="90">
        <v>1</v>
      </c>
      <c r="S74" s="90">
        <v>1</v>
      </c>
      <c r="T74" s="40"/>
      <c r="U74" s="40"/>
      <c r="V74" s="40"/>
      <c r="W74" s="40"/>
      <c r="X74" s="40"/>
      <c r="Y74" s="40"/>
      <c r="Z74" s="40"/>
      <c r="AA74" s="40"/>
      <c r="AB74" s="40"/>
      <c r="AC74" s="40"/>
      <c r="AD74" s="40"/>
      <c r="AE74" s="90"/>
      <c r="AF74" s="90"/>
      <c r="AG74" s="40"/>
      <c r="AH74" s="40"/>
      <c r="AI74" s="40"/>
      <c r="AJ74" s="40"/>
      <c r="AK74" s="40"/>
      <c r="AL74" s="72"/>
      <c r="AM74" s="207"/>
      <c r="AN74" s="206">
        <f>SUM(Table1[[#This Row],[1986]:[2021]])</f>
        <v>6</v>
      </c>
    </row>
    <row r="75" spans="1:40" x14ac:dyDescent="0.3">
      <c r="A75" s="205" t="s">
        <v>83</v>
      </c>
      <c r="B75" s="57" t="s">
        <v>45</v>
      </c>
      <c r="C75" s="72"/>
      <c r="D75" s="72" t="s">
        <v>17</v>
      </c>
      <c r="E75" s="90"/>
      <c r="F75" s="90"/>
      <c r="G75" s="90"/>
      <c r="H75" s="90"/>
      <c r="I75" s="90"/>
      <c r="J75" s="90"/>
      <c r="K75" s="90"/>
      <c r="L75" s="90"/>
      <c r="M75" s="90"/>
      <c r="N75" s="90"/>
      <c r="O75" s="90"/>
      <c r="P75" s="90"/>
      <c r="Q75" s="90"/>
      <c r="R75" s="90"/>
      <c r="S75" s="90"/>
      <c r="T75" s="90">
        <v>1</v>
      </c>
      <c r="U75" s="90">
        <v>1</v>
      </c>
      <c r="V75" s="90">
        <v>1</v>
      </c>
      <c r="W75" s="90">
        <v>1</v>
      </c>
      <c r="X75" s="90">
        <v>1</v>
      </c>
      <c r="Y75" s="90">
        <v>1</v>
      </c>
      <c r="Z75" s="90">
        <v>1</v>
      </c>
      <c r="AA75" s="90">
        <v>1</v>
      </c>
      <c r="AB75" s="90">
        <v>1</v>
      </c>
      <c r="AC75" s="90">
        <v>1</v>
      </c>
      <c r="AD75" s="90">
        <v>1</v>
      </c>
      <c r="AE75" s="90">
        <v>1</v>
      </c>
      <c r="AF75" s="90">
        <v>1</v>
      </c>
      <c r="AG75" s="90">
        <v>1</v>
      </c>
      <c r="AH75" s="90">
        <v>1</v>
      </c>
      <c r="AI75" s="90">
        <v>1</v>
      </c>
      <c r="AJ75" s="90">
        <v>1</v>
      </c>
      <c r="AK75" s="90">
        <v>1</v>
      </c>
      <c r="AL75" s="207">
        <v>1</v>
      </c>
      <c r="AM75" s="220"/>
      <c r="AN75" s="208">
        <f>SUM(Table1[[#This Row],[1986]:[2021]])</f>
        <v>19</v>
      </c>
    </row>
    <row r="76" spans="1:40" x14ac:dyDescent="0.3">
      <c r="A76" s="205" t="s">
        <v>85</v>
      </c>
      <c r="B76" s="57" t="s">
        <v>44</v>
      </c>
      <c r="C76" s="72"/>
      <c r="D76" s="72" t="s">
        <v>17</v>
      </c>
      <c r="E76" s="90"/>
      <c r="F76" s="90"/>
      <c r="G76" s="90"/>
      <c r="H76" s="90"/>
      <c r="I76" s="90"/>
      <c r="J76" s="90"/>
      <c r="K76" s="90"/>
      <c r="L76" s="90">
        <v>1</v>
      </c>
      <c r="M76" s="90">
        <v>1</v>
      </c>
      <c r="N76" s="90">
        <v>1</v>
      </c>
      <c r="O76" s="90">
        <v>1</v>
      </c>
      <c r="P76" s="90">
        <v>1</v>
      </c>
      <c r="Q76" s="90">
        <v>1</v>
      </c>
      <c r="R76" s="90">
        <v>1</v>
      </c>
      <c r="S76" s="90">
        <v>1</v>
      </c>
      <c r="T76" s="90">
        <v>1</v>
      </c>
      <c r="U76" s="90">
        <v>1</v>
      </c>
      <c r="V76" s="90">
        <v>1</v>
      </c>
      <c r="W76" s="90">
        <v>1</v>
      </c>
      <c r="X76" s="90">
        <v>1</v>
      </c>
      <c r="Y76" s="90">
        <v>1</v>
      </c>
      <c r="Z76" s="90">
        <v>1</v>
      </c>
      <c r="AA76" s="90">
        <v>1</v>
      </c>
      <c r="AB76" s="90">
        <v>1</v>
      </c>
      <c r="AC76" s="90">
        <v>1</v>
      </c>
      <c r="AD76" s="90">
        <v>1</v>
      </c>
      <c r="AE76" s="90">
        <v>1</v>
      </c>
      <c r="AF76" s="90">
        <v>1</v>
      </c>
      <c r="AG76" s="90">
        <v>1</v>
      </c>
      <c r="AH76" s="90">
        <v>1</v>
      </c>
      <c r="AI76" s="90">
        <v>1</v>
      </c>
      <c r="AJ76" s="90">
        <v>1</v>
      </c>
      <c r="AK76" s="90">
        <v>1</v>
      </c>
      <c r="AL76" s="72">
        <v>1</v>
      </c>
      <c r="AM76" s="207">
        <v>1</v>
      </c>
      <c r="AN76" s="206">
        <f>SUM(Table1[[#This Row],[1986]:[2021]])</f>
        <v>27</v>
      </c>
    </row>
    <row r="77" spans="1:40" x14ac:dyDescent="0.3">
      <c r="A77" s="205" t="s">
        <v>86</v>
      </c>
      <c r="B77" s="57" t="s">
        <v>23</v>
      </c>
      <c r="C77" s="72"/>
      <c r="D77" s="72" t="s">
        <v>10</v>
      </c>
      <c r="E77" s="90"/>
      <c r="F77" s="90"/>
      <c r="G77" s="90">
        <v>1</v>
      </c>
      <c r="H77" s="90">
        <v>1</v>
      </c>
      <c r="I77" s="90">
        <v>1</v>
      </c>
      <c r="J77" s="90">
        <v>1</v>
      </c>
      <c r="K77" s="90">
        <v>1</v>
      </c>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207">
        <v>1</v>
      </c>
      <c r="AM77" s="220"/>
      <c r="AN77" s="208">
        <f>SUM(Table1[[#This Row],[1986]:[2021]])</f>
        <v>6</v>
      </c>
    </row>
    <row r="78" spans="1:40" x14ac:dyDescent="0.3">
      <c r="A78" s="205" t="s">
        <v>86</v>
      </c>
      <c r="B78" s="57" t="s">
        <v>23</v>
      </c>
      <c r="C78" s="72"/>
      <c r="D78" s="72" t="s">
        <v>17</v>
      </c>
      <c r="E78" s="90"/>
      <c r="F78" s="90"/>
      <c r="G78" s="40"/>
      <c r="H78" s="40"/>
      <c r="I78" s="40"/>
      <c r="J78" s="40"/>
      <c r="K78" s="40"/>
      <c r="L78" s="90">
        <v>1</v>
      </c>
      <c r="M78" s="90">
        <v>1</v>
      </c>
      <c r="N78" s="90">
        <v>1</v>
      </c>
      <c r="O78" s="90">
        <v>1</v>
      </c>
      <c r="P78" s="90">
        <v>1</v>
      </c>
      <c r="Q78" s="90">
        <v>1</v>
      </c>
      <c r="R78" s="90">
        <v>1</v>
      </c>
      <c r="S78" s="90">
        <v>1</v>
      </c>
      <c r="T78" s="90">
        <v>1</v>
      </c>
      <c r="U78" s="90">
        <v>1</v>
      </c>
      <c r="V78" s="90">
        <v>1</v>
      </c>
      <c r="W78" s="90">
        <v>1</v>
      </c>
      <c r="X78" s="90">
        <v>1</v>
      </c>
      <c r="Y78" s="90">
        <v>1</v>
      </c>
      <c r="Z78" s="90">
        <v>1</v>
      </c>
      <c r="AA78" s="90">
        <v>1</v>
      </c>
      <c r="AB78" s="90">
        <v>1</v>
      </c>
      <c r="AC78" s="90">
        <v>1</v>
      </c>
      <c r="AD78" s="90">
        <v>1</v>
      </c>
      <c r="AE78" s="90">
        <v>1</v>
      </c>
      <c r="AF78" s="90">
        <v>1</v>
      </c>
      <c r="AG78" s="90">
        <v>1</v>
      </c>
      <c r="AH78" s="90">
        <v>1</v>
      </c>
      <c r="AI78" s="90">
        <v>1</v>
      </c>
      <c r="AJ78" s="90">
        <v>1</v>
      </c>
      <c r="AK78" s="90">
        <v>1</v>
      </c>
      <c r="AL78" s="72"/>
      <c r="AM78" s="207">
        <v>1</v>
      </c>
      <c r="AN78" s="206">
        <f>SUM(Table1[[#This Row],[1986]:[2021]])</f>
        <v>26</v>
      </c>
    </row>
    <row r="79" spans="1:40" x14ac:dyDescent="0.3">
      <c r="A79" s="205" t="s">
        <v>87</v>
      </c>
      <c r="B79" s="57" t="s">
        <v>80</v>
      </c>
      <c r="C79" s="72"/>
      <c r="D79" s="72" t="s">
        <v>10</v>
      </c>
      <c r="E79" s="90"/>
      <c r="F79" s="90">
        <v>1</v>
      </c>
      <c r="G79" s="90"/>
      <c r="H79" s="90">
        <v>1</v>
      </c>
      <c r="I79" s="90">
        <v>1</v>
      </c>
      <c r="J79" s="90">
        <v>1</v>
      </c>
      <c r="K79" s="90">
        <v>1</v>
      </c>
      <c r="L79" s="90">
        <v>1</v>
      </c>
      <c r="M79" s="90">
        <v>1</v>
      </c>
      <c r="N79" s="90">
        <v>1</v>
      </c>
      <c r="O79" s="90">
        <v>1</v>
      </c>
      <c r="P79" s="90">
        <v>1</v>
      </c>
      <c r="Q79" s="90">
        <v>1</v>
      </c>
      <c r="R79" s="90">
        <v>1</v>
      </c>
      <c r="S79" s="90">
        <v>1</v>
      </c>
      <c r="T79" s="90">
        <v>1</v>
      </c>
      <c r="U79" s="90">
        <v>1</v>
      </c>
      <c r="V79" s="90">
        <v>1</v>
      </c>
      <c r="W79" s="90">
        <v>1</v>
      </c>
      <c r="X79" s="90">
        <v>1</v>
      </c>
      <c r="Y79" s="90">
        <v>1</v>
      </c>
      <c r="Z79" s="90">
        <v>1</v>
      </c>
      <c r="AA79" s="90">
        <v>1</v>
      </c>
      <c r="AB79" s="90">
        <v>1</v>
      </c>
      <c r="AC79" s="90">
        <v>1</v>
      </c>
      <c r="AD79" s="90">
        <v>1</v>
      </c>
      <c r="AE79" s="90">
        <v>1</v>
      </c>
      <c r="AF79" s="90">
        <v>1</v>
      </c>
      <c r="AG79" s="90"/>
      <c r="AH79" s="90"/>
      <c r="AI79" s="90"/>
      <c r="AJ79" s="90"/>
      <c r="AK79" s="90"/>
      <c r="AL79" s="72"/>
      <c r="AM79" s="207"/>
      <c r="AN79" s="206">
        <f>SUM(Table1[[#This Row],[1986]:[2021]])</f>
        <v>26</v>
      </c>
    </row>
    <row r="80" spans="1:40" x14ac:dyDescent="0.3">
      <c r="A80" s="205" t="s">
        <v>87</v>
      </c>
      <c r="B80" s="57" t="s">
        <v>59</v>
      </c>
      <c r="C80" s="72"/>
      <c r="D80" s="72" t="s">
        <v>17</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90"/>
      <c r="AF80" s="90"/>
      <c r="AG80" s="40">
        <v>1</v>
      </c>
      <c r="AH80" s="40">
        <v>1</v>
      </c>
      <c r="AI80" s="40">
        <v>1</v>
      </c>
      <c r="AJ80" s="40"/>
      <c r="AK80" s="40">
        <v>1</v>
      </c>
      <c r="AL80" s="72">
        <v>1</v>
      </c>
      <c r="AM80" s="207"/>
      <c r="AN80" s="206">
        <f>SUM(Table1[[#This Row],[1986]:[2021]])</f>
        <v>5</v>
      </c>
    </row>
    <row r="81" spans="1:40" x14ac:dyDescent="0.3">
      <c r="A81" s="205" t="s">
        <v>88</v>
      </c>
      <c r="B81" s="57" t="s">
        <v>168</v>
      </c>
      <c r="C81" s="72" t="s">
        <v>140</v>
      </c>
      <c r="D81" s="72" t="s">
        <v>17</v>
      </c>
      <c r="E81" s="40"/>
      <c r="F81" s="40"/>
      <c r="G81" s="40"/>
      <c r="H81" s="40"/>
      <c r="I81" s="40"/>
      <c r="J81" s="40"/>
      <c r="K81" s="40"/>
      <c r="L81" s="40"/>
      <c r="M81" s="40"/>
      <c r="N81" s="40"/>
      <c r="O81" s="40"/>
      <c r="P81" s="40">
        <v>1</v>
      </c>
      <c r="Q81" s="40">
        <v>1</v>
      </c>
      <c r="R81" s="40">
        <v>1</v>
      </c>
      <c r="S81" s="40">
        <v>1</v>
      </c>
      <c r="T81" s="40">
        <v>1</v>
      </c>
      <c r="U81" s="40">
        <v>1</v>
      </c>
      <c r="V81" s="40">
        <v>1</v>
      </c>
      <c r="W81" s="40">
        <v>1</v>
      </c>
      <c r="X81" s="40">
        <v>1</v>
      </c>
      <c r="Y81" s="40">
        <v>1</v>
      </c>
      <c r="Z81" s="40">
        <v>1</v>
      </c>
      <c r="AA81" s="40">
        <v>1</v>
      </c>
      <c r="AB81" s="40">
        <v>1</v>
      </c>
      <c r="AC81" s="40">
        <v>1</v>
      </c>
      <c r="AD81" s="40">
        <v>1</v>
      </c>
      <c r="AE81" s="90">
        <v>1</v>
      </c>
      <c r="AF81" s="90">
        <v>1</v>
      </c>
      <c r="AG81" s="40"/>
      <c r="AH81" s="40"/>
      <c r="AI81" s="40"/>
      <c r="AJ81" s="40"/>
      <c r="AK81" s="40"/>
      <c r="AL81" s="72"/>
      <c r="AM81" s="207"/>
      <c r="AN81" s="206">
        <f>SUM(Table1[[#This Row],[1986]:[2021]])</f>
        <v>17</v>
      </c>
    </row>
    <row r="82" spans="1:40" x14ac:dyDescent="0.3">
      <c r="A82" s="212" t="s">
        <v>89</v>
      </c>
      <c r="B82" s="57" t="s">
        <v>67</v>
      </c>
      <c r="C82" s="211" t="s">
        <v>140</v>
      </c>
      <c r="D82" s="213" t="s">
        <v>169</v>
      </c>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4"/>
      <c r="AF82" s="214"/>
      <c r="AG82" s="213"/>
      <c r="AH82" s="213">
        <v>1</v>
      </c>
      <c r="AI82" s="213"/>
      <c r="AJ82" s="213"/>
      <c r="AK82" s="213"/>
      <c r="AL82" s="211"/>
      <c r="AM82" s="220"/>
      <c r="AN82" s="208">
        <f>SUM(Table1[[#This Row],[1986]:[2021]])</f>
        <v>1</v>
      </c>
    </row>
    <row r="83" spans="1:40" x14ac:dyDescent="0.3">
      <c r="A83" s="212" t="s">
        <v>170</v>
      </c>
      <c r="B83" s="57" t="s">
        <v>16</v>
      </c>
      <c r="C83" s="211" t="s">
        <v>138</v>
      </c>
      <c r="D83" s="211" t="s">
        <v>51</v>
      </c>
      <c r="E83" s="213"/>
      <c r="F83" s="213"/>
      <c r="G83" s="213"/>
      <c r="H83" s="213"/>
      <c r="I83" s="213"/>
      <c r="J83" s="213"/>
      <c r="K83" s="213"/>
      <c r="L83" s="213"/>
      <c r="M83" s="213"/>
      <c r="N83" s="213"/>
      <c r="O83" s="213"/>
      <c r="P83" s="213"/>
      <c r="Q83" s="213"/>
      <c r="R83" s="213"/>
      <c r="S83" s="213"/>
      <c r="T83" s="213"/>
      <c r="U83" s="213"/>
      <c r="V83" s="213"/>
      <c r="W83" s="213"/>
      <c r="X83" s="213"/>
      <c r="Y83" s="213"/>
      <c r="Z83" s="213"/>
      <c r="AA83" s="213"/>
      <c r="AB83" s="213"/>
      <c r="AC83" s="213"/>
      <c r="AD83" s="213"/>
      <c r="AE83" s="214"/>
      <c r="AF83" s="214"/>
      <c r="AG83" s="213"/>
      <c r="AH83" s="213">
        <v>1</v>
      </c>
      <c r="AI83" s="213">
        <v>1</v>
      </c>
      <c r="AJ83" s="213">
        <v>1</v>
      </c>
      <c r="AK83" s="213"/>
      <c r="AL83" s="211">
        <v>1</v>
      </c>
      <c r="AM83" s="220"/>
      <c r="AN83" s="208">
        <f>SUM(Table1[[#This Row],[1986]:[2021]])</f>
        <v>4</v>
      </c>
    </row>
    <row r="84" spans="1:40" x14ac:dyDescent="0.3">
      <c r="A84" s="215" t="s">
        <v>90</v>
      </c>
      <c r="B84" s="216"/>
      <c r="C84" s="217"/>
      <c r="D84" s="218"/>
      <c r="E84" s="208">
        <f t="shared" ref="E84:AN84" si="0">SUM(E2:E83)</f>
        <v>1</v>
      </c>
      <c r="F84" s="208">
        <f t="shared" si="0"/>
        <v>3</v>
      </c>
      <c r="G84" s="208">
        <f t="shared" si="0"/>
        <v>10</v>
      </c>
      <c r="H84" s="208">
        <f t="shared" si="0"/>
        <v>11</v>
      </c>
      <c r="I84" s="208">
        <f t="shared" si="0"/>
        <v>13</v>
      </c>
      <c r="J84" s="208">
        <f t="shared" si="0"/>
        <v>13</v>
      </c>
      <c r="K84" s="208">
        <f t="shared" si="0"/>
        <v>14</v>
      </c>
      <c r="L84" s="208">
        <f t="shared" si="0"/>
        <v>15</v>
      </c>
      <c r="M84" s="208">
        <f t="shared" si="0"/>
        <v>17</v>
      </c>
      <c r="N84" s="208">
        <f t="shared" si="0"/>
        <v>16</v>
      </c>
      <c r="O84" s="208">
        <f t="shared" si="0"/>
        <v>16</v>
      </c>
      <c r="P84" s="208">
        <f t="shared" si="0"/>
        <v>17</v>
      </c>
      <c r="Q84" s="208">
        <f t="shared" si="0"/>
        <v>18</v>
      </c>
      <c r="R84" s="208">
        <f t="shared" si="0"/>
        <v>18</v>
      </c>
      <c r="S84" s="208">
        <f t="shared" si="0"/>
        <v>20</v>
      </c>
      <c r="T84" s="208">
        <f t="shared" si="0"/>
        <v>20</v>
      </c>
      <c r="U84" s="208">
        <f t="shared" si="0"/>
        <v>20</v>
      </c>
      <c r="V84" s="208">
        <f t="shared" si="0"/>
        <v>21</v>
      </c>
      <c r="W84" s="208">
        <f t="shared" si="0"/>
        <v>21</v>
      </c>
      <c r="X84" s="208">
        <f t="shared" si="0"/>
        <v>19</v>
      </c>
      <c r="Y84" s="208">
        <f t="shared" si="0"/>
        <v>19</v>
      </c>
      <c r="Z84" s="208">
        <f t="shared" si="0"/>
        <v>20</v>
      </c>
      <c r="AA84" s="208">
        <f t="shared" si="0"/>
        <v>18</v>
      </c>
      <c r="AB84" s="208">
        <f t="shared" si="0"/>
        <v>20</v>
      </c>
      <c r="AC84" s="208">
        <f t="shared" si="0"/>
        <v>22</v>
      </c>
      <c r="AD84" s="208">
        <f t="shared" si="0"/>
        <v>20</v>
      </c>
      <c r="AE84" s="208">
        <f t="shared" si="0"/>
        <v>21</v>
      </c>
      <c r="AF84" s="208">
        <f t="shared" si="0"/>
        <v>18</v>
      </c>
      <c r="AG84" s="208">
        <f t="shared" si="0"/>
        <v>18</v>
      </c>
      <c r="AH84" s="208">
        <f t="shared" si="0"/>
        <v>18</v>
      </c>
      <c r="AI84" s="208">
        <f t="shared" si="0"/>
        <v>17</v>
      </c>
      <c r="AJ84" s="208">
        <f t="shared" si="0"/>
        <v>15</v>
      </c>
      <c r="AK84" s="208">
        <f t="shared" si="0"/>
        <v>15</v>
      </c>
      <c r="AL84" s="208">
        <f t="shared" si="0"/>
        <v>14</v>
      </c>
      <c r="AM84" s="208">
        <f t="shared" si="0"/>
        <v>9</v>
      </c>
      <c r="AN84" s="208">
        <f t="shared" si="0"/>
        <v>558</v>
      </c>
    </row>
  </sheetData>
  <phoneticPr fontId="2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workbookViewId="0">
      <selection activeCell="A7" sqref="A7"/>
    </sheetView>
  </sheetViews>
  <sheetFormatPr defaultColWidth="9" defaultRowHeight="10.199999999999999" x14ac:dyDescent="0.3"/>
  <cols>
    <col min="1" max="1" width="4" style="29" bestFit="1" customWidth="1"/>
    <col min="2" max="2" width="34.44140625" style="29" customWidth="1"/>
    <col min="3" max="3" width="42.33203125" style="26" customWidth="1"/>
    <col min="4" max="4" width="22.6640625" style="26" bestFit="1" customWidth="1"/>
    <col min="5" max="5" width="9.6640625" style="28" customWidth="1"/>
    <col min="6" max="16384" width="9" style="24"/>
  </cols>
  <sheetData>
    <row r="1" spans="1:5" ht="13.8" x14ac:dyDescent="0.3">
      <c r="A1" s="35" t="s">
        <v>171</v>
      </c>
      <c r="B1" s="24"/>
      <c r="C1" s="22"/>
      <c r="D1" s="22"/>
      <c r="E1" s="23"/>
    </row>
    <row r="2" spans="1:5" ht="13.8" x14ac:dyDescent="0.3">
      <c r="A2" s="34"/>
      <c r="B2" s="24"/>
      <c r="C2" s="22"/>
      <c r="D2" s="22"/>
      <c r="E2" s="23"/>
    </row>
    <row r="3" spans="1:5" x14ac:dyDescent="0.3">
      <c r="A3" s="25"/>
      <c r="B3" s="25" t="s">
        <v>172</v>
      </c>
      <c r="C3" s="25" t="s">
        <v>173</v>
      </c>
      <c r="D3" s="25" t="s">
        <v>174</v>
      </c>
      <c r="E3" s="23"/>
    </row>
    <row r="4" spans="1:5" s="26" customFormat="1" x14ac:dyDescent="0.3">
      <c r="A4" s="101" t="s">
        <v>8</v>
      </c>
      <c r="B4" s="99" t="s">
        <v>175</v>
      </c>
      <c r="C4" s="99" t="s">
        <v>176</v>
      </c>
      <c r="D4" s="99" t="s">
        <v>177</v>
      </c>
      <c r="E4" s="28"/>
    </row>
    <row r="5" spans="1:5" s="26" customFormat="1" x14ac:dyDescent="0.3">
      <c r="A5" s="102"/>
      <c r="B5" s="100"/>
      <c r="C5" s="100" t="s">
        <v>178</v>
      </c>
      <c r="D5" s="100" t="s">
        <v>179</v>
      </c>
      <c r="E5" s="28"/>
    </row>
    <row r="6" spans="1:5" s="26" customFormat="1" x14ac:dyDescent="0.3">
      <c r="A6" s="101" t="s">
        <v>22</v>
      </c>
      <c r="B6" s="99" t="s">
        <v>180</v>
      </c>
      <c r="C6" s="99" t="s">
        <v>181</v>
      </c>
      <c r="D6" s="99" t="s">
        <v>182</v>
      </c>
      <c r="E6" s="28"/>
    </row>
    <row r="7" spans="1:5" s="26" customFormat="1" x14ac:dyDescent="0.3">
      <c r="A7" s="27"/>
      <c r="C7" s="26" t="s">
        <v>183</v>
      </c>
      <c r="D7" s="26" t="s">
        <v>184</v>
      </c>
      <c r="E7" s="28"/>
    </row>
    <row r="8" spans="1:5" s="26" customFormat="1" x14ac:dyDescent="0.3">
      <c r="A8" s="102"/>
      <c r="B8" s="100"/>
      <c r="C8" s="100" t="s">
        <v>185</v>
      </c>
      <c r="D8" s="100" t="s">
        <v>186</v>
      </c>
      <c r="E8" s="28"/>
    </row>
    <row r="9" spans="1:5" s="26" customFormat="1" ht="14.7" customHeight="1" x14ac:dyDescent="0.3">
      <c r="A9" s="256" t="s">
        <v>28</v>
      </c>
      <c r="B9" s="254" t="s">
        <v>187</v>
      </c>
      <c r="C9" s="26" t="s">
        <v>188</v>
      </c>
      <c r="D9" s="26" t="s">
        <v>189</v>
      </c>
      <c r="E9" s="28"/>
    </row>
    <row r="10" spans="1:5" s="26" customFormat="1" x14ac:dyDescent="0.3">
      <c r="A10" s="257"/>
      <c r="B10" s="255"/>
      <c r="C10" s="26" t="s">
        <v>190</v>
      </c>
      <c r="D10" s="26" t="s">
        <v>191</v>
      </c>
      <c r="E10" s="28"/>
    </row>
    <row r="11" spans="1:5" s="26" customFormat="1" x14ac:dyDescent="0.3">
      <c r="A11" s="68" t="s">
        <v>34</v>
      </c>
      <c r="B11" s="30" t="s">
        <v>192</v>
      </c>
      <c r="C11" s="30" t="s">
        <v>193</v>
      </c>
      <c r="D11" s="30" t="s">
        <v>194</v>
      </c>
      <c r="E11" s="28"/>
    </row>
    <row r="12" spans="1:5" s="26" customFormat="1" x14ac:dyDescent="0.3">
      <c r="A12" s="101" t="s">
        <v>38</v>
      </c>
      <c r="B12" s="251" t="s">
        <v>195</v>
      </c>
      <c r="C12" s="99" t="s">
        <v>196</v>
      </c>
      <c r="D12" s="99" t="s">
        <v>197</v>
      </c>
      <c r="E12" s="28"/>
    </row>
    <row r="13" spans="1:5" s="26" customFormat="1" x14ac:dyDescent="0.3">
      <c r="A13" s="27"/>
      <c r="B13" s="252"/>
      <c r="C13" s="26" t="s">
        <v>181</v>
      </c>
      <c r="D13" s="26" t="s">
        <v>198</v>
      </c>
      <c r="E13" s="28"/>
    </row>
    <row r="14" spans="1:5" s="26" customFormat="1" x14ac:dyDescent="0.3">
      <c r="A14" s="102"/>
      <c r="B14" s="253"/>
      <c r="C14" s="100" t="s">
        <v>199</v>
      </c>
      <c r="D14" s="100" t="s">
        <v>200</v>
      </c>
      <c r="E14" s="28"/>
    </row>
    <row r="15" spans="1:5" s="26" customFormat="1" x14ac:dyDescent="0.3">
      <c r="A15" s="101" t="s">
        <v>43</v>
      </c>
      <c r="B15" s="26" t="s">
        <v>201</v>
      </c>
      <c r="C15" s="26" t="s">
        <v>202</v>
      </c>
      <c r="D15" s="26" t="s">
        <v>203</v>
      </c>
      <c r="E15" s="28"/>
    </row>
    <row r="16" spans="1:5" s="26" customFormat="1" x14ac:dyDescent="0.3">
      <c r="A16" s="27"/>
      <c r="B16" s="97"/>
      <c r="C16" s="31" t="s">
        <v>204</v>
      </c>
      <c r="D16" s="31" t="s">
        <v>205</v>
      </c>
      <c r="E16" s="32"/>
    </row>
    <row r="17" spans="1:5" s="26" customFormat="1" ht="14.7" customHeight="1" x14ac:dyDescent="0.3">
      <c r="A17" s="256" t="s">
        <v>48</v>
      </c>
      <c r="B17" s="254" t="s">
        <v>206</v>
      </c>
      <c r="C17" s="30" t="s">
        <v>207</v>
      </c>
      <c r="D17" s="33" t="s">
        <v>208</v>
      </c>
      <c r="E17" s="32"/>
    </row>
    <row r="18" spans="1:5" s="26" customFormat="1" x14ac:dyDescent="0.3">
      <c r="A18" s="257"/>
      <c r="B18" s="255"/>
      <c r="C18" s="30" t="s">
        <v>209</v>
      </c>
      <c r="D18" s="30" t="s">
        <v>210</v>
      </c>
      <c r="E18" s="28"/>
    </row>
    <row r="19" spans="1:5" s="26" customFormat="1" x14ac:dyDescent="0.3">
      <c r="A19" s="68" t="s">
        <v>53</v>
      </c>
      <c r="B19" s="30" t="s">
        <v>211</v>
      </c>
      <c r="C19" s="30" t="s">
        <v>212</v>
      </c>
      <c r="D19" s="30" t="s">
        <v>213</v>
      </c>
      <c r="E19" s="28"/>
    </row>
    <row r="20" spans="1:5" s="26" customFormat="1" x14ac:dyDescent="0.3">
      <c r="A20" s="101" t="s">
        <v>58</v>
      </c>
      <c r="B20" s="26" t="s">
        <v>180</v>
      </c>
      <c r="C20" s="26" t="s">
        <v>214</v>
      </c>
      <c r="D20" s="26" t="s">
        <v>215</v>
      </c>
      <c r="E20" s="28"/>
    </row>
    <row r="21" spans="1:5" s="26" customFormat="1" x14ac:dyDescent="0.3">
      <c r="A21" s="27"/>
      <c r="C21" s="26" t="s">
        <v>216</v>
      </c>
      <c r="D21" s="26" t="s">
        <v>217</v>
      </c>
      <c r="E21" s="28"/>
    </row>
    <row r="22" spans="1:5" s="26" customFormat="1" x14ac:dyDescent="0.3">
      <c r="A22" s="102"/>
      <c r="C22" s="26" t="s">
        <v>218</v>
      </c>
      <c r="D22" s="26">
        <v>1998</v>
      </c>
      <c r="E22" s="28"/>
    </row>
    <row r="23" spans="1:5" s="26" customFormat="1" x14ac:dyDescent="0.3">
      <c r="A23" s="68" t="s">
        <v>63</v>
      </c>
      <c r="B23" s="30" t="s">
        <v>219</v>
      </c>
      <c r="C23" s="30" t="s">
        <v>220</v>
      </c>
      <c r="D23" s="30" t="s">
        <v>194</v>
      </c>
      <c r="E23" s="28"/>
    </row>
    <row r="24" spans="1:5" s="26" customFormat="1" x14ac:dyDescent="0.3">
      <c r="A24" s="27" t="s">
        <v>65</v>
      </c>
      <c r="B24" s="26" t="s">
        <v>221</v>
      </c>
      <c r="C24" s="26" t="s">
        <v>222</v>
      </c>
      <c r="D24" s="26" t="s">
        <v>223</v>
      </c>
      <c r="E24" s="28"/>
    </row>
    <row r="25" spans="1:5" s="26" customFormat="1" x14ac:dyDescent="0.3">
      <c r="A25" s="68" t="s">
        <v>68</v>
      </c>
      <c r="B25" s="30" t="s">
        <v>224</v>
      </c>
      <c r="C25" s="30" t="s">
        <v>225</v>
      </c>
      <c r="D25" s="30" t="s">
        <v>226</v>
      </c>
      <c r="E25" s="28"/>
    </row>
    <row r="26" spans="1:5" s="26" customFormat="1" x14ac:dyDescent="0.3">
      <c r="A26" s="101" t="s">
        <v>73</v>
      </c>
      <c r="B26" s="99" t="s">
        <v>227</v>
      </c>
      <c r="C26" s="99" t="s">
        <v>181</v>
      </c>
      <c r="D26" s="99" t="s">
        <v>228</v>
      </c>
      <c r="E26" s="28"/>
    </row>
    <row r="27" spans="1:5" s="26" customFormat="1" x14ac:dyDescent="0.3">
      <c r="A27" s="102"/>
      <c r="B27" s="100"/>
      <c r="C27" s="98" t="s">
        <v>229</v>
      </c>
      <c r="D27" s="69" t="s">
        <v>230</v>
      </c>
      <c r="E27" s="32"/>
    </row>
    <row r="28" spans="1:5" s="26" customFormat="1" x14ac:dyDescent="0.3">
      <c r="A28" s="101" t="s">
        <v>76</v>
      </c>
      <c r="B28" s="33" t="s">
        <v>231</v>
      </c>
      <c r="C28" s="33" t="s">
        <v>204</v>
      </c>
      <c r="D28" s="33" t="s">
        <v>232</v>
      </c>
      <c r="E28" s="32"/>
    </row>
    <row r="29" spans="1:5" s="26" customFormat="1" x14ac:dyDescent="0.3">
      <c r="A29" s="102"/>
      <c r="B29" s="100"/>
      <c r="C29" s="100" t="s">
        <v>233</v>
      </c>
      <c r="D29" s="100" t="s">
        <v>234</v>
      </c>
      <c r="E29" s="28"/>
    </row>
    <row r="30" spans="1:5" s="26" customFormat="1" x14ac:dyDescent="0.3">
      <c r="A30" s="101" t="s">
        <v>79</v>
      </c>
      <c r="B30" s="251" t="s">
        <v>235</v>
      </c>
      <c r="C30" s="99" t="s">
        <v>236</v>
      </c>
      <c r="D30" s="99" t="s">
        <v>237</v>
      </c>
      <c r="E30" s="28"/>
    </row>
    <row r="31" spans="1:5" s="26" customFormat="1" x14ac:dyDescent="0.3">
      <c r="A31" s="27"/>
      <c r="B31" s="252"/>
      <c r="C31" s="26" t="s">
        <v>185</v>
      </c>
      <c r="D31" s="26" t="s">
        <v>238</v>
      </c>
      <c r="E31" s="28"/>
    </row>
    <row r="32" spans="1:5" s="26" customFormat="1" x14ac:dyDescent="0.3">
      <c r="A32" s="27"/>
      <c r="B32" s="252"/>
      <c r="C32" s="26" t="s">
        <v>239</v>
      </c>
      <c r="D32" s="26">
        <v>2018</v>
      </c>
      <c r="E32" s="28"/>
    </row>
    <row r="33" spans="1:5" s="26" customFormat="1" x14ac:dyDescent="0.3">
      <c r="A33" s="102"/>
      <c r="B33" s="253"/>
      <c r="C33" s="100" t="s">
        <v>240</v>
      </c>
      <c r="D33" s="100" t="s">
        <v>241</v>
      </c>
      <c r="E33" s="28"/>
    </row>
    <row r="34" spans="1:5" s="26" customFormat="1" x14ac:dyDescent="0.3">
      <c r="A34" s="68" t="s">
        <v>83</v>
      </c>
      <c r="B34" s="30" t="s">
        <v>242</v>
      </c>
      <c r="C34" s="30" t="s">
        <v>202</v>
      </c>
      <c r="D34" s="30" t="s">
        <v>243</v>
      </c>
      <c r="E34" s="28"/>
    </row>
    <row r="35" spans="1:5" s="26" customFormat="1" x14ac:dyDescent="0.3">
      <c r="A35" s="68" t="s">
        <v>85</v>
      </c>
      <c r="B35" s="30" t="s">
        <v>244</v>
      </c>
      <c r="C35" s="30" t="s">
        <v>204</v>
      </c>
      <c r="D35" s="30" t="s">
        <v>245</v>
      </c>
      <c r="E35" s="28"/>
    </row>
    <row r="36" spans="1:5" s="26" customFormat="1" x14ac:dyDescent="0.3">
      <c r="A36" s="27" t="s">
        <v>86</v>
      </c>
      <c r="B36" s="26" t="s">
        <v>180</v>
      </c>
      <c r="C36" s="26" t="s">
        <v>181</v>
      </c>
      <c r="D36" s="99" t="s">
        <v>246</v>
      </c>
      <c r="E36" s="28"/>
    </row>
    <row r="37" spans="1:5" s="26" customFormat="1" x14ac:dyDescent="0.3">
      <c r="A37" s="249" t="s">
        <v>87</v>
      </c>
      <c r="B37" s="99" t="s">
        <v>180</v>
      </c>
      <c r="C37" s="99" t="s">
        <v>247</v>
      </c>
      <c r="D37" s="99" t="s">
        <v>248</v>
      </c>
      <c r="E37" s="28"/>
    </row>
    <row r="38" spans="1:5" x14ac:dyDescent="0.3">
      <c r="A38" s="250"/>
      <c r="B38" s="50" t="s">
        <v>249</v>
      </c>
      <c r="C38" s="100" t="s">
        <v>216</v>
      </c>
      <c r="D38" s="100" t="s">
        <v>250</v>
      </c>
    </row>
    <row r="39" spans="1:5" s="26" customFormat="1" x14ac:dyDescent="0.3">
      <c r="A39" s="27"/>
      <c r="B39" s="27"/>
      <c r="E39" s="28"/>
    </row>
  </sheetData>
  <mergeCells count="7">
    <mergeCell ref="A37:A38"/>
    <mergeCell ref="B12:B14"/>
    <mergeCell ref="B30:B33"/>
    <mergeCell ref="B9:B10"/>
    <mergeCell ref="A9:A10"/>
    <mergeCell ref="B17:B18"/>
    <mergeCell ref="A17:A18"/>
  </mergeCells>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93"/>
  <sheetViews>
    <sheetView workbookViewId="0">
      <selection activeCell="E4" sqref="E4"/>
    </sheetView>
  </sheetViews>
  <sheetFormatPr defaultColWidth="9" defaultRowHeight="11.25" customHeight="1" x14ac:dyDescent="0.3"/>
  <cols>
    <col min="1" max="1" width="4" style="1" customWidth="1"/>
    <col min="2" max="2" width="4.44140625" style="3" bestFit="1" customWidth="1"/>
    <col min="3" max="3" width="8.44140625" style="3" bestFit="1" customWidth="1"/>
    <col min="4" max="4" width="10.33203125" style="3" bestFit="1" customWidth="1"/>
    <col min="5" max="5" width="8.33203125" style="3" bestFit="1" customWidth="1"/>
    <col min="6" max="6" width="11.44140625" style="3" customWidth="1"/>
    <col min="7" max="7" width="2.33203125" style="1" customWidth="1"/>
    <col min="8" max="8" width="4.33203125" style="4" bestFit="1" customWidth="1"/>
    <col min="9" max="9" width="8.33203125" style="1" bestFit="1" customWidth="1"/>
    <col min="10" max="10" width="10.33203125" style="3" customWidth="1"/>
    <col min="11" max="11" width="8.33203125" style="3" customWidth="1"/>
    <col min="12" max="12" width="11.44140625" style="3" bestFit="1" customWidth="1"/>
    <col min="13" max="16384" width="9" style="1"/>
  </cols>
  <sheetData>
    <row r="1" spans="2:12" ht="15" customHeight="1" x14ac:dyDescent="0.3">
      <c r="B1" s="265" t="s">
        <v>251</v>
      </c>
      <c r="C1" s="265"/>
      <c r="D1" s="265"/>
      <c r="E1" s="265"/>
      <c r="F1" s="265"/>
      <c r="G1" s="265"/>
      <c r="H1" s="265"/>
      <c r="I1" s="265"/>
      <c r="J1" s="265"/>
      <c r="K1" s="265"/>
      <c r="L1" s="1"/>
    </row>
    <row r="2" spans="2:12" ht="24" x14ac:dyDescent="0.3">
      <c r="B2" s="62" t="s">
        <v>2</v>
      </c>
      <c r="C2" s="62" t="s">
        <v>3</v>
      </c>
      <c r="D2" s="5" t="s">
        <v>252</v>
      </c>
      <c r="E2" s="6" t="s">
        <v>253</v>
      </c>
      <c r="F2" s="6" t="s">
        <v>254</v>
      </c>
      <c r="H2" s="42"/>
      <c r="I2" s="43"/>
      <c r="J2" s="44"/>
      <c r="K2" s="44"/>
      <c r="L2" s="44"/>
    </row>
    <row r="3" spans="2:12" ht="11.25" customHeight="1" x14ac:dyDescent="0.3">
      <c r="B3" s="261" t="s">
        <v>8</v>
      </c>
      <c r="C3" s="107" t="s">
        <v>9</v>
      </c>
      <c r="D3" s="7" t="s">
        <v>255</v>
      </c>
      <c r="E3" s="8">
        <v>16</v>
      </c>
      <c r="F3" s="8">
        <v>32</v>
      </c>
    </row>
    <row r="4" spans="2:12" ht="11.25" customHeight="1" x14ac:dyDescent="0.3">
      <c r="B4" s="258"/>
      <c r="C4" s="107" t="s">
        <v>14</v>
      </c>
      <c r="D4" s="9" t="s">
        <v>256</v>
      </c>
      <c r="E4" s="10">
        <v>18</v>
      </c>
      <c r="F4" s="10">
        <v>39</v>
      </c>
    </row>
    <row r="5" spans="2:12" ht="11.25" customHeight="1" x14ac:dyDescent="0.3">
      <c r="B5" s="258"/>
      <c r="C5" s="107" t="s">
        <v>257</v>
      </c>
      <c r="D5" s="9" t="s">
        <v>258</v>
      </c>
      <c r="E5" s="10">
        <v>3</v>
      </c>
      <c r="F5" s="10">
        <v>3</v>
      </c>
    </row>
    <row r="6" spans="2:12" ht="11.25" customHeight="1" x14ac:dyDescent="0.3">
      <c r="B6" s="262"/>
      <c r="C6" s="107" t="s">
        <v>259</v>
      </c>
      <c r="D6" s="11" t="s">
        <v>260</v>
      </c>
      <c r="E6" s="12">
        <v>1</v>
      </c>
      <c r="F6" s="12">
        <v>1</v>
      </c>
    </row>
    <row r="7" spans="2:12" ht="11.25" customHeight="1" x14ac:dyDescent="0.3">
      <c r="B7" s="108" t="s">
        <v>15</v>
      </c>
      <c r="C7" s="108" t="s">
        <v>16</v>
      </c>
      <c r="D7" s="14" t="s">
        <v>261</v>
      </c>
      <c r="E7" s="15">
        <v>13</v>
      </c>
      <c r="F7" s="15">
        <v>13</v>
      </c>
    </row>
    <row r="8" spans="2:12" ht="11.25" customHeight="1" x14ac:dyDescent="0.3">
      <c r="B8" s="258" t="s">
        <v>20</v>
      </c>
      <c r="C8" s="104" t="s">
        <v>16</v>
      </c>
      <c r="D8" s="9" t="s">
        <v>262</v>
      </c>
      <c r="E8" s="10">
        <v>13</v>
      </c>
      <c r="F8" s="8">
        <v>13</v>
      </c>
    </row>
    <row r="9" spans="2:12" ht="11.25" customHeight="1" x14ac:dyDescent="0.3">
      <c r="B9" s="258"/>
      <c r="C9" s="103" t="s">
        <v>67</v>
      </c>
      <c r="D9" s="9" t="s">
        <v>263</v>
      </c>
      <c r="E9" s="10">
        <v>2</v>
      </c>
      <c r="F9" s="12">
        <v>2</v>
      </c>
    </row>
    <row r="10" spans="2:12" ht="11.25" customHeight="1" x14ac:dyDescent="0.3">
      <c r="B10" s="266" t="s">
        <v>22</v>
      </c>
      <c r="C10" s="108" t="s">
        <v>23</v>
      </c>
      <c r="D10" s="16" t="s">
        <v>264</v>
      </c>
      <c r="E10" s="17">
        <v>18</v>
      </c>
      <c r="F10" s="17">
        <v>18</v>
      </c>
    </row>
    <row r="11" spans="2:12" ht="11.25" customHeight="1" x14ac:dyDescent="0.3">
      <c r="B11" s="267"/>
      <c r="C11" s="108" t="s">
        <v>26</v>
      </c>
      <c r="D11" s="3" t="s">
        <v>265</v>
      </c>
      <c r="E11" s="13">
        <v>7</v>
      </c>
      <c r="F11" s="13">
        <v>7</v>
      </c>
    </row>
    <row r="12" spans="2:12" ht="11.25" customHeight="1" x14ac:dyDescent="0.3">
      <c r="B12" s="267"/>
      <c r="C12" s="108" t="s">
        <v>27</v>
      </c>
      <c r="D12" s="3" t="s">
        <v>266</v>
      </c>
      <c r="E12" s="13">
        <v>2</v>
      </c>
      <c r="F12" s="13">
        <v>2</v>
      </c>
    </row>
    <row r="13" spans="2:12" ht="11.25" customHeight="1" x14ac:dyDescent="0.3">
      <c r="B13" s="268"/>
      <c r="C13" s="108" t="s">
        <v>267</v>
      </c>
      <c r="D13" s="18" t="s">
        <v>268</v>
      </c>
      <c r="E13" s="2">
        <v>5</v>
      </c>
      <c r="F13" s="2">
        <v>5</v>
      </c>
    </row>
    <row r="14" spans="2:12" ht="11.25" customHeight="1" x14ac:dyDescent="0.3">
      <c r="B14" s="261" t="s">
        <v>28</v>
      </c>
      <c r="C14" s="63" t="s">
        <v>30</v>
      </c>
      <c r="D14" s="7" t="s">
        <v>269</v>
      </c>
      <c r="E14" s="8">
        <v>3</v>
      </c>
      <c r="F14" s="8">
        <v>3</v>
      </c>
    </row>
    <row r="15" spans="2:12" ht="11.25" customHeight="1" x14ac:dyDescent="0.3">
      <c r="B15" s="258"/>
      <c r="C15" s="63" t="s">
        <v>29</v>
      </c>
      <c r="D15" s="7" t="s">
        <v>270</v>
      </c>
      <c r="E15" s="8">
        <v>34</v>
      </c>
      <c r="F15" s="8">
        <v>34</v>
      </c>
    </row>
    <row r="16" spans="2:12" ht="11.25" customHeight="1" x14ac:dyDescent="0.3">
      <c r="B16" s="258"/>
      <c r="C16" s="63" t="s">
        <v>271</v>
      </c>
      <c r="D16" s="9" t="s">
        <v>272</v>
      </c>
      <c r="E16" s="10">
        <v>5</v>
      </c>
      <c r="F16" s="10">
        <v>5</v>
      </c>
    </row>
    <row r="17" spans="2:6" ht="11.25" customHeight="1" x14ac:dyDescent="0.3">
      <c r="B17" s="262"/>
      <c r="C17" s="64" t="s">
        <v>267</v>
      </c>
      <c r="D17" s="9" t="s">
        <v>273</v>
      </c>
      <c r="E17" s="10">
        <v>3</v>
      </c>
      <c r="F17" s="12">
        <v>3</v>
      </c>
    </row>
    <row r="18" spans="2:6" ht="11.25" customHeight="1" x14ac:dyDescent="0.3">
      <c r="B18" s="259" t="s">
        <v>32</v>
      </c>
      <c r="C18" s="62" t="s">
        <v>33</v>
      </c>
      <c r="D18" s="15" t="s">
        <v>274</v>
      </c>
      <c r="E18" s="15">
        <v>14</v>
      </c>
      <c r="F18" s="38">
        <v>14</v>
      </c>
    </row>
    <row r="19" spans="2:6" ht="11.25" customHeight="1" x14ac:dyDescent="0.3">
      <c r="B19" s="260"/>
      <c r="C19" s="2" t="s">
        <v>67</v>
      </c>
      <c r="D19" s="2">
        <v>2016</v>
      </c>
      <c r="E19" s="2">
        <v>1</v>
      </c>
      <c r="F19" s="36">
        <v>1</v>
      </c>
    </row>
    <row r="20" spans="2:6" ht="11.25" customHeight="1" x14ac:dyDescent="0.3">
      <c r="B20" s="258" t="s">
        <v>34</v>
      </c>
      <c r="C20" s="65" t="s">
        <v>35</v>
      </c>
      <c r="D20" s="9" t="s">
        <v>275</v>
      </c>
      <c r="E20" s="10">
        <v>14</v>
      </c>
      <c r="F20" s="10">
        <v>14</v>
      </c>
    </row>
    <row r="21" spans="2:6" ht="11.25" customHeight="1" x14ac:dyDescent="0.3">
      <c r="B21" s="258"/>
      <c r="C21" s="63" t="s">
        <v>27</v>
      </c>
      <c r="D21" s="9" t="s">
        <v>276</v>
      </c>
      <c r="E21" s="10">
        <v>25</v>
      </c>
      <c r="F21" s="10">
        <v>25</v>
      </c>
    </row>
    <row r="22" spans="2:6" ht="11.25" customHeight="1" x14ac:dyDescent="0.3">
      <c r="B22" s="258"/>
      <c r="C22" s="63" t="s">
        <v>277</v>
      </c>
      <c r="D22" s="9" t="s">
        <v>278</v>
      </c>
      <c r="E22" s="10">
        <v>6</v>
      </c>
      <c r="F22" s="10">
        <v>6</v>
      </c>
    </row>
    <row r="23" spans="2:6" ht="11.25" customHeight="1" x14ac:dyDescent="0.3">
      <c r="B23" s="258"/>
      <c r="C23" s="64" t="s">
        <v>279</v>
      </c>
      <c r="D23" s="9" t="s">
        <v>280</v>
      </c>
      <c r="E23" s="10">
        <v>5</v>
      </c>
      <c r="F23" s="10">
        <v>5</v>
      </c>
    </row>
    <row r="24" spans="2:6" ht="11.25" customHeight="1" x14ac:dyDescent="0.3">
      <c r="B24" s="266" t="s">
        <v>38</v>
      </c>
      <c r="C24" s="66" t="s">
        <v>23</v>
      </c>
      <c r="D24" s="19" t="s">
        <v>281</v>
      </c>
      <c r="E24" s="17">
        <v>7</v>
      </c>
      <c r="F24" s="17">
        <v>7</v>
      </c>
    </row>
    <row r="25" spans="2:6" ht="11.25" customHeight="1" x14ac:dyDescent="0.3">
      <c r="B25" s="267"/>
      <c r="C25" s="66" t="s">
        <v>39</v>
      </c>
      <c r="D25" s="20" t="s">
        <v>282</v>
      </c>
      <c r="E25" s="13">
        <v>9</v>
      </c>
      <c r="F25" s="13">
        <v>9</v>
      </c>
    </row>
    <row r="26" spans="2:6" ht="11.25" customHeight="1" x14ac:dyDescent="0.3">
      <c r="B26" s="267"/>
      <c r="C26" s="66" t="s">
        <v>40</v>
      </c>
      <c r="D26" s="20" t="s">
        <v>283</v>
      </c>
      <c r="E26" s="13">
        <v>13</v>
      </c>
      <c r="F26" s="13">
        <v>13</v>
      </c>
    </row>
    <row r="27" spans="2:6" ht="11.25" customHeight="1" x14ac:dyDescent="0.3">
      <c r="B27" s="267"/>
      <c r="C27" s="66" t="s">
        <v>41</v>
      </c>
      <c r="D27" s="20" t="s">
        <v>284</v>
      </c>
      <c r="E27" s="13">
        <v>12</v>
      </c>
      <c r="F27" s="13">
        <v>48</v>
      </c>
    </row>
    <row r="28" spans="2:6" ht="11.25" customHeight="1" x14ac:dyDescent="0.3">
      <c r="B28" s="267"/>
      <c r="C28" s="66" t="s">
        <v>285</v>
      </c>
      <c r="D28" s="20" t="s">
        <v>286</v>
      </c>
      <c r="E28" s="13">
        <v>6</v>
      </c>
      <c r="F28" s="13">
        <v>6</v>
      </c>
    </row>
    <row r="29" spans="2:6" ht="11.25" customHeight="1" x14ac:dyDescent="0.3">
      <c r="B29" s="267"/>
      <c r="C29" s="66" t="s">
        <v>267</v>
      </c>
      <c r="D29" s="20" t="s">
        <v>287</v>
      </c>
      <c r="E29" s="13">
        <v>6</v>
      </c>
      <c r="F29" s="13">
        <v>6</v>
      </c>
    </row>
    <row r="30" spans="2:6" ht="11.25" customHeight="1" x14ac:dyDescent="0.3">
      <c r="B30" s="268"/>
      <c r="C30" s="66" t="s">
        <v>279</v>
      </c>
      <c r="D30" s="21">
        <v>2012</v>
      </c>
      <c r="E30" s="2">
        <v>1</v>
      </c>
      <c r="F30" s="2">
        <v>1</v>
      </c>
    </row>
    <row r="31" spans="2:6" ht="11.25" customHeight="1" x14ac:dyDescent="0.3">
      <c r="B31" s="258" t="s">
        <v>43</v>
      </c>
      <c r="C31" s="12" t="s">
        <v>44</v>
      </c>
      <c r="D31" s="9" t="s">
        <v>288</v>
      </c>
      <c r="E31" s="10">
        <v>21</v>
      </c>
      <c r="F31" s="10">
        <v>21</v>
      </c>
    </row>
    <row r="32" spans="2:6" ht="11.25" customHeight="1" x14ac:dyDescent="0.3">
      <c r="B32" s="258"/>
      <c r="C32" s="107" t="s">
        <v>45</v>
      </c>
      <c r="D32" s="9" t="s">
        <v>289</v>
      </c>
      <c r="E32" s="10">
        <v>9</v>
      </c>
      <c r="F32" s="10">
        <v>9</v>
      </c>
    </row>
    <row r="33" spans="2:6" ht="11.25" customHeight="1" x14ac:dyDescent="0.3">
      <c r="B33" s="258"/>
      <c r="C33" s="107" t="s">
        <v>40</v>
      </c>
      <c r="D33" s="9" t="s">
        <v>290</v>
      </c>
      <c r="E33" s="10">
        <v>4</v>
      </c>
      <c r="F33" s="10">
        <v>4</v>
      </c>
    </row>
    <row r="34" spans="2:6" ht="11.25" customHeight="1" x14ac:dyDescent="0.3">
      <c r="B34" s="258"/>
      <c r="C34" s="103" t="s">
        <v>259</v>
      </c>
      <c r="D34" s="9">
        <v>2011</v>
      </c>
      <c r="E34" s="10">
        <v>1</v>
      </c>
      <c r="F34" s="10">
        <v>1</v>
      </c>
    </row>
    <row r="35" spans="2:6" ht="11.25" customHeight="1" x14ac:dyDescent="0.3">
      <c r="B35" s="263" t="s">
        <v>48</v>
      </c>
      <c r="C35" s="108" t="s">
        <v>50</v>
      </c>
      <c r="D35" s="16" t="s">
        <v>291</v>
      </c>
      <c r="E35" s="17">
        <v>2</v>
      </c>
      <c r="F35" s="17">
        <v>8</v>
      </c>
    </row>
    <row r="36" spans="2:6" ht="11.25" customHeight="1" x14ac:dyDescent="0.3">
      <c r="B36" s="263"/>
      <c r="C36" s="108" t="s">
        <v>49</v>
      </c>
      <c r="D36" s="16" t="s">
        <v>292</v>
      </c>
      <c r="E36" s="17">
        <v>21</v>
      </c>
      <c r="F36" s="17">
        <v>38</v>
      </c>
    </row>
    <row r="37" spans="2:6" ht="11.25" customHeight="1" x14ac:dyDescent="0.3">
      <c r="B37" s="263"/>
      <c r="C37" s="108" t="s">
        <v>293</v>
      </c>
      <c r="D37" s="3">
        <v>2005</v>
      </c>
      <c r="E37" s="13">
        <v>1</v>
      </c>
      <c r="F37" s="13">
        <v>1</v>
      </c>
    </row>
    <row r="38" spans="2:6" ht="11.25" customHeight="1" x14ac:dyDescent="0.3">
      <c r="B38" s="263"/>
      <c r="C38" s="108" t="s">
        <v>267</v>
      </c>
      <c r="D38" s="18" t="s">
        <v>294</v>
      </c>
      <c r="E38" s="2">
        <v>7</v>
      </c>
      <c r="F38" s="2">
        <v>7</v>
      </c>
    </row>
    <row r="39" spans="2:6" ht="11.25" customHeight="1" x14ac:dyDescent="0.3">
      <c r="B39" s="262" t="s">
        <v>53</v>
      </c>
      <c r="C39" s="104" t="s">
        <v>54</v>
      </c>
      <c r="D39" s="9" t="s">
        <v>295</v>
      </c>
      <c r="E39" s="10">
        <v>31</v>
      </c>
      <c r="F39" s="8">
        <v>86</v>
      </c>
    </row>
    <row r="40" spans="2:6" ht="11.25" customHeight="1" x14ac:dyDescent="0.3">
      <c r="B40" s="261"/>
      <c r="C40" s="103" t="s">
        <v>57</v>
      </c>
      <c r="D40" s="9" t="s">
        <v>296</v>
      </c>
      <c r="E40" s="10">
        <v>5</v>
      </c>
      <c r="F40" s="12">
        <v>5</v>
      </c>
    </row>
    <row r="41" spans="2:6" ht="11.25" customHeight="1" x14ac:dyDescent="0.3">
      <c r="B41" s="266" t="s">
        <v>58</v>
      </c>
      <c r="C41" s="108" t="s">
        <v>59</v>
      </c>
      <c r="D41" s="16" t="s">
        <v>297</v>
      </c>
      <c r="E41" s="17">
        <v>4</v>
      </c>
      <c r="F41" s="17">
        <v>4</v>
      </c>
    </row>
    <row r="42" spans="2:6" ht="11.25" customHeight="1" x14ac:dyDescent="0.3">
      <c r="B42" s="267"/>
      <c r="C42" s="108" t="s">
        <v>60</v>
      </c>
      <c r="D42" s="3" t="s">
        <v>298</v>
      </c>
      <c r="E42" s="13">
        <v>12</v>
      </c>
      <c r="F42" s="13">
        <v>19</v>
      </c>
    </row>
    <row r="43" spans="2:6" ht="11.25" customHeight="1" x14ac:dyDescent="0.3">
      <c r="B43" s="267"/>
      <c r="C43" s="108" t="s">
        <v>62</v>
      </c>
      <c r="D43" s="3" t="s">
        <v>299</v>
      </c>
      <c r="E43" s="13">
        <v>2</v>
      </c>
      <c r="F43" s="13">
        <v>2</v>
      </c>
    </row>
    <row r="44" spans="2:6" ht="11.25" customHeight="1" x14ac:dyDescent="0.3">
      <c r="B44" s="267"/>
      <c r="C44" s="108" t="s">
        <v>300</v>
      </c>
      <c r="D44" s="3" t="s">
        <v>301</v>
      </c>
      <c r="E44" s="13">
        <v>2</v>
      </c>
      <c r="F44" s="13">
        <v>2</v>
      </c>
    </row>
    <row r="45" spans="2:6" ht="11.25" customHeight="1" x14ac:dyDescent="0.3">
      <c r="B45" s="268"/>
      <c r="C45" s="108" t="s">
        <v>267</v>
      </c>
      <c r="D45" s="18" t="s">
        <v>302</v>
      </c>
      <c r="E45" s="2">
        <v>3</v>
      </c>
      <c r="F45" s="2">
        <v>3</v>
      </c>
    </row>
    <row r="46" spans="2:6" ht="11.25" customHeight="1" x14ac:dyDescent="0.3">
      <c r="B46" s="261" t="s">
        <v>170</v>
      </c>
      <c r="C46" s="67" t="s">
        <v>303</v>
      </c>
      <c r="D46" s="45" t="s">
        <v>304</v>
      </c>
      <c r="E46" s="8">
        <v>1</v>
      </c>
      <c r="F46" s="48">
        <v>1</v>
      </c>
    </row>
    <row r="47" spans="2:6" ht="11.25" customHeight="1" x14ac:dyDescent="0.3">
      <c r="B47" s="258"/>
      <c r="C47" s="67" t="s">
        <v>259</v>
      </c>
      <c r="D47" s="46" t="s">
        <v>305</v>
      </c>
      <c r="E47" s="10">
        <v>2</v>
      </c>
      <c r="F47" s="37">
        <v>2</v>
      </c>
    </row>
    <row r="48" spans="2:6" ht="11.25" customHeight="1" x14ac:dyDescent="0.3">
      <c r="B48" s="258"/>
      <c r="C48" s="67" t="s">
        <v>267</v>
      </c>
      <c r="D48" s="46" t="s">
        <v>306</v>
      </c>
      <c r="E48" s="10">
        <v>3</v>
      </c>
      <c r="F48" s="37">
        <v>3</v>
      </c>
    </row>
    <row r="49" spans="2:6" ht="11.25" customHeight="1" x14ac:dyDescent="0.3">
      <c r="B49" s="262"/>
      <c r="C49" s="67" t="s">
        <v>16</v>
      </c>
      <c r="D49" s="46">
        <v>2017</v>
      </c>
      <c r="E49" s="10">
        <v>1</v>
      </c>
      <c r="F49" s="37">
        <v>1</v>
      </c>
    </row>
    <row r="50" spans="2:6" ht="11.25" customHeight="1" x14ac:dyDescent="0.3">
      <c r="B50" s="261" t="s">
        <v>63</v>
      </c>
      <c r="C50" s="67" t="s">
        <v>64</v>
      </c>
      <c r="D50" s="46" t="s">
        <v>307</v>
      </c>
      <c r="E50" s="10">
        <v>21</v>
      </c>
      <c r="F50" s="37">
        <v>45</v>
      </c>
    </row>
    <row r="51" spans="2:6" ht="11.25" customHeight="1" x14ac:dyDescent="0.3">
      <c r="B51" s="258"/>
      <c r="C51" s="67" t="s">
        <v>59</v>
      </c>
      <c r="D51" s="46">
        <v>2004</v>
      </c>
      <c r="E51" s="10">
        <v>1</v>
      </c>
      <c r="F51" s="37">
        <v>1</v>
      </c>
    </row>
    <row r="52" spans="2:6" ht="11.25" customHeight="1" x14ac:dyDescent="0.3">
      <c r="B52" s="262"/>
      <c r="C52" s="67" t="s">
        <v>267</v>
      </c>
      <c r="D52" s="47" t="s">
        <v>308</v>
      </c>
      <c r="E52" s="12">
        <v>2</v>
      </c>
      <c r="F52" s="49">
        <v>2</v>
      </c>
    </row>
    <row r="53" spans="2:6" ht="11.25" customHeight="1" x14ac:dyDescent="0.3">
      <c r="B53" s="267" t="s">
        <v>154</v>
      </c>
      <c r="C53" s="106" t="s">
        <v>309</v>
      </c>
      <c r="D53" s="3">
        <v>2001</v>
      </c>
      <c r="E53" s="13">
        <v>1</v>
      </c>
      <c r="F53" s="13">
        <v>1</v>
      </c>
    </row>
    <row r="54" spans="2:6" ht="11.25" customHeight="1" x14ac:dyDescent="0.3">
      <c r="B54" s="267"/>
      <c r="C54" s="108" t="s">
        <v>155</v>
      </c>
      <c r="D54" s="3">
        <v>2012</v>
      </c>
      <c r="E54" s="13">
        <v>1</v>
      </c>
      <c r="F54" s="13">
        <v>1</v>
      </c>
    </row>
    <row r="55" spans="2:6" ht="11.25" customHeight="1" x14ac:dyDescent="0.3">
      <c r="B55" s="267"/>
      <c r="C55" s="105" t="s">
        <v>267</v>
      </c>
      <c r="D55" s="3" t="s">
        <v>310</v>
      </c>
      <c r="E55" s="13">
        <v>5</v>
      </c>
      <c r="F55" s="13">
        <v>5</v>
      </c>
    </row>
    <row r="56" spans="2:6" ht="11.25" customHeight="1" x14ac:dyDescent="0.3">
      <c r="B56" s="261" t="s">
        <v>65</v>
      </c>
      <c r="C56" s="107" t="s">
        <v>16</v>
      </c>
      <c r="D56" s="7" t="s">
        <v>311</v>
      </c>
      <c r="E56" s="8">
        <v>26</v>
      </c>
      <c r="F56" s="8">
        <v>50</v>
      </c>
    </row>
    <row r="57" spans="2:6" ht="11.25" customHeight="1" x14ac:dyDescent="0.3">
      <c r="B57" s="258"/>
      <c r="C57" s="107" t="s">
        <v>67</v>
      </c>
      <c r="D57" s="9" t="s">
        <v>312</v>
      </c>
      <c r="E57" s="10">
        <v>27</v>
      </c>
      <c r="F57" s="10">
        <v>29</v>
      </c>
    </row>
    <row r="58" spans="2:6" ht="11.25" customHeight="1" x14ac:dyDescent="0.3">
      <c r="B58" s="262"/>
      <c r="C58" s="107" t="s">
        <v>259</v>
      </c>
      <c r="D58" s="11" t="s">
        <v>313</v>
      </c>
      <c r="E58" s="12">
        <v>3</v>
      </c>
      <c r="F58" s="12">
        <v>3</v>
      </c>
    </row>
    <row r="59" spans="2:6" ht="11.25" customHeight="1" x14ac:dyDescent="0.3">
      <c r="B59" s="266" t="s">
        <v>68</v>
      </c>
      <c r="C59" s="108" t="s">
        <v>69</v>
      </c>
      <c r="D59" s="16" t="s">
        <v>314</v>
      </c>
      <c r="E59" s="17">
        <v>17</v>
      </c>
      <c r="F59" s="17">
        <v>17</v>
      </c>
    </row>
    <row r="60" spans="2:6" ht="11.25" customHeight="1" x14ac:dyDescent="0.3">
      <c r="B60" s="267"/>
      <c r="C60" s="108" t="s">
        <v>27</v>
      </c>
      <c r="D60" s="3" t="s">
        <v>315</v>
      </c>
      <c r="E60" s="13">
        <v>11</v>
      </c>
      <c r="F60" s="13">
        <v>25</v>
      </c>
    </row>
    <row r="61" spans="2:6" ht="11.25" customHeight="1" x14ac:dyDescent="0.3">
      <c r="B61" s="267"/>
      <c r="C61" s="108" t="s">
        <v>316</v>
      </c>
      <c r="D61" s="3" t="s">
        <v>317</v>
      </c>
      <c r="E61" s="13">
        <v>18</v>
      </c>
      <c r="F61" s="13">
        <v>72</v>
      </c>
    </row>
    <row r="62" spans="2:6" ht="11.25" customHeight="1" x14ac:dyDescent="0.3">
      <c r="B62" s="267"/>
      <c r="C62" s="108" t="s">
        <v>318</v>
      </c>
      <c r="D62" s="3" t="s">
        <v>319</v>
      </c>
      <c r="E62" s="13">
        <v>11</v>
      </c>
      <c r="F62" s="13">
        <v>47</v>
      </c>
    </row>
    <row r="63" spans="2:6" ht="11.25" customHeight="1" x14ac:dyDescent="0.3">
      <c r="B63" s="267"/>
      <c r="C63" s="108" t="s">
        <v>320</v>
      </c>
      <c r="D63" s="3" t="s">
        <v>321</v>
      </c>
      <c r="E63" s="13">
        <v>5</v>
      </c>
      <c r="F63" s="13">
        <v>5</v>
      </c>
    </row>
    <row r="64" spans="2:6" ht="11.25" customHeight="1" x14ac:dyDescent="0.3">
      <c r="B64" s="267"/>
      <c r="C64" s="108" t="s">
        <v>322</v>
      </c>
      <c r="D64" s="3" t="s">
        <v>323</v>
      </c>
      <c r="E64" s="13">
        <v>8</v>
      </c>
      <c r="F64" s="13">
        <v>8</v>
      </c>
    </row>
    <row r="65" spans="2:6" ht="11.25" customHeight="1" x14ac:dyDescent="0.3">
      <c r="B65" s="268"/>
      <c r="C65" s="108" t="s">
        <v>324</v>
      </c>
      <c r="D65" s="18" t="s">
        <v>325</v>
      </c>
      <c r="E65" s="2">
        <v>3</v>
      </c>
      <c r="F65" s="2">
        <v>3</v>
      </c>
    </row>
    <row r="66" spans="2:6" ht="11.25" customHeight="1" x14ac:dyDescent="0.3">
      <c r="B66" s="261" t="s">
        <v>73</v>
      </c>
      <c r="C66" s="104" t="s">
        <v>23</v>
      </c>
      <c r="D66" s="9" t="s">
        <v>326</v>
      </c>
      <c r="E66" s="10">
        <v>3</v>
      </c>
      <c r="F66" s="10">
        <v>3</v>
      </c>
    </row>
    <row r="67" spans="2:6" ht="11.25" customHeight="1" x14ac:dyDescent="0.3">
      <c r="B67" s="258"/>
      <c r="C67" s="107" t="s">
        <v>74</v>
      </c>
      <c r="D67" s="9" t="s">
        <v>282</v>
      </c>
      <c r="E67" s="10">
        <v>7</v>
      </c>
      <c r="F67" s="10">
        <v>7</v>
      </c>
    </row>
    <row r="68" spans="2:6" ht="11.25" customHeight="1" x14ac:dyDescent="0.3">
      <c r="B68" s="258"/>
      <c r="C68" s="107" t="s">
        <v>327</v>
      </c>
      <c r="D68" s="9" t="s">
        <v>328</v>
      </c>
      <c r="E68" s="10">
        <v>3</v>
      </c>
      <c r="F68" s="10">
        <v>3</v>
      </c>
    </row>
    <row r="69" spans="2:6" ht="11.25" customHeight="1" x14ac:dyDescent="0.3">
      <c r="B69" s="262"/>
      <c r="C69" s="103" t="s">
        <v>267</v>
      </c>
      <c r="D69" s="9" t="s">
        <v>329</v>
      </c>
      <c r="E69" s="10">
        <v>2</v>
      </c>
      <c r="F69" s="10">
        <v>2</v>
      </c>
    </row>
    <row r="70" spans="2:6" ht="11.25" customHeight="1" x14ac:dyDescent="0.3">
      <c r="B70" s="266" t="s">
        <v>76</v>
      </c>
      <c r="C70" s="108" t="s">
        <v>77</v>
      </c>
      <c r="D70" s="16" t="s">
        <v>330</v>
      </c>
      <c r="E70" s="17">
        <v>19</v>
      </c>
      <c r="F70" s="17">
        <v>19</v>
      </c>
    </row>
    <row r="71" spans="2:6" ht="11.25" customHeight="1" x14ac:dyDescent="0.3">
      <c r="B71" s="267"/>
      <c r="C71" s="108" t="s">
        <v>44</v>
      </c>
      <c r="D71" s="3" t="s">
        <v>331</v>
      </c>
      <c r="E71" s="13">
        <v>8</v>
      </c>
      <c r="F71" s="13">
        <v>8</v>
      </c>
    </row>
    <row r="72" spans="2:6" ht="11.25" customHeight="1" x14ac:dyDescent="0.3">
      <c r="B72" s="267"/>
      <c r="C72" s="108" t="s">
        <v>332</v>
      </c>
      <c r="D72" s="3" t="s">
        <v>333</v>
      </c>
      <c r="E72" s="13">
        <v>5</v>
      </c>
      <c r="F72" s="13">
        <v>5</v>
      </c>
    </row>
    <row r="73" spans="2:6" ht="11.25" customHeight="1" x14ac:dyDescent="0.3">
      <c r="B73" s="267"/>
      <c r="C73" s="108" t="s">
        <v>334</v>
      </c>
      <c r="D73" s="3" t="s">
        <v>335</v>
      </c>
      <c r="E73" s="13">
        <v>3</v>
      </c>
      <c r="F73" s="13">
        <v>3</v>
      </c>
    </row>
    <row r="74" spans="2:6" ht="11.25" customHeight="1" x14ac:dyDescent="0.3">
      <c r="B74" s="268"/>
      <c r="C74" s="108" t="s">
        <v>82</v>
      </c>
      <c r="D74" s="18" t="s">
        <v>336</v>
      </c>
      <c r="E74" s="2">
        <v>3</v>
      </c>
      <c r="F74" s="2">
        <v>3</v>
      </c>
    </row>
    <row r="75" spans="2:6" ht="11.25" customHeight="1" x14ac:dyDescent="0.3">
      <c r="B75" s="262" t="s">
        <v>79</v>
      </c>
      <c r="C75" s="104" t="s">
        <v>80</v>
      </c>
      <c r="D75" s="9" t="s">
        <v>337</v>
      </c>
      <c r="E75" s="10">
        <v>14</v>
      </c>
      <c r="F75" s="10">
        <v>14</v>
      </c>
    </row>
    <row r="76" spans="2:6" ht="11.25" customHeight="1" x14ac:dyDescent="0.3">
      <c r="B76" s="264"/>
      <c r="C76" s="107" t="s">
        <v>26</v>
      </c>
      <c r="D76" s="9" t="s">
        <v>338</v>
      </c>
      <c r="E76" s="10">
        <v>2</v>
      </c>
      <c r="F76" s="10">
        <v>2</v>
      </c>
    </row>
    <row r="77" spans="2:6" ht="11.25" customHeight="1" x14ac:dyDescent="0.3">
      <c r="B77" s="261"/>
      <c r="C77" s="103" t="s">
        <v>9</v>
      </c>
      <c r="D77" s="9">
        <v>2018</v>
      </c>
      <c r="E77" s="10">
        <v>1</v>
      </c>
      <c r="F77" s="10">
        <v>4</v>
      </c>
    </row>
    <row r="78" spans="2:6" ht="11.25" customHeight="1" x14ac:dyDescent="0.3">
      <c r="B78" s="261"/>
      <c r="C78" s="103" t="s">
        <v>82</v>
      </c>
      <c r="D78" s="9" t="s">
        <v>339</v>
      </c>
      <c r="E78" s="10">
        <v>17</v>
      </c>
      <c r="F78" s="10">
        <v>17</v>
      </c>
    </row>
    <row r="79" spans="2:6" ht="11.25" customHeight="1" x14ac:dyDescent="0.3">
      <c r="B79" s="266" t="s">
        <v>83</v>
      </c>
      <c r="C79" s="108" t="s">
        <v>45</v>
      </c>
      <c r="D79" s="16" t="s">
        <v>340</v>
      </c>
      <c r="E79" s="17">
        <v>24</v>
      </c>
      <c r="F79" s="17">
        <v>50</v>
      </c>
    </row>
    <row r="80" spans="2:6" ht="11.25" customHeight="1" x14ac:dyDescent="0.3">
      <c r="B80" s="267"/>
      <c r="C80" s="108" t="s">
        <v>84</v>
      </c>
      <c r="D80" s="3" t="s">
        <v>341</v>
      </c>
      <c r="E80" s="13">
        <v>6</v>
      </c>
      <c r="F80" s="13">
        <v>6</v>
      </c>
    </row>
    <row r="81" spans="2:6" ht="11.25" customHeight="1" x14ac:dyDescent="0.3">
      <c r="B81" s="267"/>
      <c r="C81" s="108" t="s">
        <v>342</v>
      </c>
      <c r="D81" s="3" t="s">
        <v>301</v>
      </c>
      <c r="E81" s="13">
        <v>3</v>
      </c>
      <c r="F81" s="13">
        <v>3</v>
      </c>
    </row>
    <row r="82" spans="2:6" ht="11.25" customHeight="1" x14ac:dyDescent="0.3">
      <c r="B82" s="268"/>
      <c r="C82" s="108" t="s">
        <v>267</v>
      </c>
      <c r="D82" s="18" t="s">
        <v>343</v>
      </c>
      <c r="E82" s="2">
        <v>11</v>
      </c>
      <c r="F82" s="2">
        <v>11</v>
      </c>
    </row>
    <row r="83" spans="2:6" ht="11.25" customHeight="1" x14ac:dyDescent="0.3">
      <c r="B83" s="258" t="s">
        <v>85</v>
      </c>
      <c r="C83" s="104" t="s">
        <v>44</v>
      </c>
      <c r="D83" s="8" t="s">
        <v>344</v>
      </c>
      <c r="E83" s="37">
        <v>28</v>
      </c>
      <c r="F83" s="10">
        <v>28</v>
      </c>
    </row>
    <row r="84" spans="2:6" ht="11.25" customHeight="1" x14ac:dyDescent="0.3">
      <c r="B84" s="258"/>
      <c r="C84" s="103" t="s">
        <v>345</v>
      </c>
      <c r="D84" s="10" t="s">
        <v>346</v>
      </c>
      <c r="E84" s="37">
        <v>2</v>
      </c>
      <c r="F84" s="10">
        <v>2</v>
      </c>
    </row>
    <row r="85" spans="2:6" ht="11.25" customHeight="1" x14ac:dyDescent="0.3">
      <c r="B85" s="259" t="s">
        <v>89</v>
      </c>
      <c r="C85" s="108" t="s">
        <v>259</v>
      </c>
      <c r="D85" s="15" t="s">
        <v>347</v>
      </c>
      <c r="E85" s="15">
        <v>3</v>
      </c>
      <c r="F85" s="15">
        <v>3</v>
      </c>
    </row>
    <row r="86" spans="2:6" ht="11.25" customHeight="1" x14ac:dyDescent="0.3">
      <c r="B86" s="260"/>
      <c r="C86" s="2" t="s">
        <v>67</v>
      </c>
      <c r="D86" s="2">
        <v>2017</v>
      </c>
      <c r="E86" s="2">
        <v>1</v>
      </c>
      <c r="F86" s="2">
        <v>1</v>
      </c>
    </row>
    <row r="87" spans="2:6" ht="11.25" customHeight="1" x14ac:dyDescent="0.3">
      <c r="B87" s="258" t="s">
        <v>88</v>
      </c>
      <c r="C87" s="104" t="s">
        <v>168</v>
      </c>
      <c r="D87" s="9" t="s">
        <v>348</v>
      </c>
      <c r="E87" s="10">
        <v>21</v>
      </c>
      <c r="F87" s="10">
        <v>21</v>
      </c>
    </row>
    <row r="88" spans="2:6" ht="11.25" customHeight="1" x14ac:dyDescent="0.3">
      <c r="B88" s="258"/>
      <c r="C88" s="107" t="s">
        <v>349</v>
      </c>
      <c r="D88" s="9" t="s">
        <v>350</v>
      </c>
      <c r="E88" s="10">
        <v>2</v>
      </c>
      <c r="F88" s="10">
        <v>2</v>
      </c>
    </row>
    <row r="89" spans="2:6" ht="11.25" customHeight="1" x14ac:dyDescent="0.3">
      <c r="B89" s="258"/>
      <c r="C89" s="107" t="s">
        <v>259</v>
      </c>
      <c r="D89" s="9" t="s">
        <v>281</v>
      </c>
      <c r="E89" s="10">
        <v>2</v>
      </c>
      <c r="F89" s="10">
        <v>2</v>
      </c>
    </row>
    <row r="90" spans="2:6" ht="11.25" customHeight="1" x14ac:dyDescent="0.3">
      <c r="B90" s="258"/>
      <c r="C90" s="103" t="s">
        <v>67</v>
      </c>
      <c r="D90" s="9" t="s">
        <v>351</v>
      </c>
      <c r="E90" s="10">
        <v>3</v>
      </c>
      <c r="F90" s="10">
        <v>3</v>
      </c>
    </row>
    <row r="91" spans="2:6" ht="11.25" customHeight="1" x14ac:dyDescent="0.3">
      <c r="B91" s="108" t="s">
        <v>86</v>
      </c>
      <c r="C91" s="108" t="s">
        <v>23</v>
      </c>
      <c r="D91" s="14" t="s">
        <v>352</v>
      </c>
      <c r="E91" s="15">
        <v>31</v>
      </c>
      <c r="F91" s="15">
        <v>31</v>
      </c>
    </row>
    <row r="92" spans="2:6" ht="11.25" customHeight="1" x14ac:dyDescent="0.3">
      <c r="B92" s="264" t="s">
        <v>87</v>
      </c>
      <c r="C92" s="104" t="s">
        <v>80</v>
      </c>
      <c r="D92" s="11" t="s">
        <v>353</v>
      </c>
      <c r="E92" s="12">
        <v>36</v>
      </c>
      <c r="F92" s="12">
        <v>51</v>
      </c>
    </row>
    <row r="93" spans="2:6" ht="11.25" customHeight="1" x14ac:dyDescent="0.3">
      <c r="B93" s="264"/>
      <c r="C93" s="104" t="s">
        <v>59</v>
      </c>
      <c r="D93" s="11" t="s">
        <v>354</v>
      </c>
      <c r="E93" s="12">
        <v>5</v>
      </c>
      <c r="F93" s="12">
        <v>5</v>
      </c>
    </row>
  </sheetData>
  <mergeCells count="25">
    <mergeCell ref="B1:K1"/>
    <mergeCell ref="B66:B69"/>
    <mergeCell ref="B70:B74"/>
    <mergeCell ref="B75:B78"/>
    <mergeCell ref="B79:B82"/>
    <mergeCell ref="B50:B52"/>
    <mergeCell ref="B53:B55"/>
    <mergeCell ref="B56:B58"/>
    <mergeCell ref="B59:B65"/>
    <mergeCell ref="B20:B23"/>
    <mergeCell ref="B10:B13"/>
    <mergeCell ref="B3:B6"/>
    <mergeCell ref="B41:B45"/>
    <mergeCell ref="B24:B30"/>
    <mergeCell ref="B31:B34"/>
    <mergeCell ref="B39:B40"/>
    <mergeCell ref="B8:B9"/>
    <mergeCell ref="B18:B19"/>
    <mergeCell ref="B14:B17"/>
    <mergeCell ref="B35:B38"/>
    <mergeCell ref="B92:B93"/>
    <mergeCell ref="B85:B86"/>
    <mergeCell ref="B46:B49"/>
    <mergeCell ref="B83:B84"/>
    <mergeCell ref="B87:B90"/>
  </mergeCells>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F519-9585-4EA6-8BEA-E1E089CD8A6E}">
  <dimension ref="A1:AG34"/>
  <sheetViews>
    <sheetView showGridLines="0" zoomScale="85" zoomScaleNormal="85" workbookViewId="0">
      <pane ySplit="1" topLeftCell="A6" activePane="bottomLeft" state="frozen"/>
      <selection pane="bottomLeft" activeCell="A25" sqref="A25"/>
    </sheetView>
  </sheetViews>
  <sheetFormatPr defaultColWidth="8.6640625" defaultRowHeight="14.4" x14ac:dyDescent="0.3"/>
  <cols>
    <col min="1" max="1" width="12" style="70" customWidth="1"/>
    <col min="2" max="3" width="10.33203125" style="77" customWidth="1"/>
    <col min="4" max="4" width="18.33203125" customWidth="1"/>
    <col min="5" max="5" width="25.33203125" style="70" customWidth="1"/>
    <col min="6" max="6" width="23.44140625" style="112" customWidth="1"/>
    <col min="7" max="7" width="13.44140625" style="112" customWidth="1"/>
    <col min="8" max="8" width="28" style="112" customWidth="1"/>
    <col min="9" max="9" width="14.44140625" style="112" customWidth="1"/>
    <col min="10" max="10" width="34.6640625" style="113" customWidth="1"/>
    <col min="11" max="12" width="18.44140625" style="112" customWidth="1"/>
    <col min="13" max="13" width="34.6640625" style="112" customWidth="1"/>
    <col min="14" max="14" width="18.44140625" style="112" bestFit="1" customWidth="1"/>
    <col min="15" max="15" width="5.44140625" style="112" customWidth="1"/>
    <col min="16" max="16" width="5.33203125" style="112" customWidth="1"/>
    <col min="17" max="18" width="6.44140625" style="112" customWidth="1"/>
    <col min="19" max="19" width="4.44140625" style="112" bestFit="1" customWidth="1"/>
    <col min="20" max="20" width="6.44140625" style="112" customWidth="1"/>
    <col min="21" max="21" width="5.6640625" style="112" customWidth="1"/>
    <col min="22" max="22" width="4.44140625" style="112" bestFit="1" customWidth="1"/>
    <col min="23" max="23" width="4.44140625" style="112" customWidth="1"/>
    <col min="24" max="24" width="4.44140625" style="112" bestFit="1" customWidth="1"/>
    <col min="25" max="25" width="3.44140625" style="112" customWidth="1"/>
    <col min="26" max="26" width="7.44140625" style="112" customWidth="1"/>
    <col min="27" max="27" width="3.44140625" style="112" customWidth="1"/>
    <col min="28" max="28" width="4.44140625" style="112" bestFit="1" customWidth="1"/>
    <col min="29" max="29" width="3.6640625" style="112" customWidth="1"/>
    <col min="30" max="30" width="6.44140625" style="112" customWidth="1"/>
    <col min="31" max="31" width="4.44140625" style="112" customWidth="1"/>
    <col min="32" max="32" width="13.6640625" style="112" customWidth="1"/>
    <col min="33" max="33" width="39" style="112" customWidth="1"/>
  </cols>
  <sheetData>
    <row r="1" spans="1:33" s="152" customFormat="1" ht="15" thickBot="1" x14ac:dyDescent="0.35">
      <c r="A1" s="155"/>
      <c r="B1" s="156"/>
      <c r="C1" s="156"/>
      <c r="E1" s="155"/>
      <c r="F1" s="153"/>
      <c r="G1" s="153"/>
      <c r="H1" s="153"/>
      <c r="I1" s="153"/>
      <c r="J1" s="154"/>
      <c r="K1" s="153"/>
      <c r="L1" s="153"/>
      <c r="M1" s="153"/>
      <c r="N1" s="153"/>
      <c r="O1" s="153"/>
      <c r="P1" s="153"/>
      <c r="Q1" s="153"/>
      <c r="R1" s="153"/>
      <c r="S1" s="153"/>
      <c r="T1" s="153"/>
      <c r="U1" s="153"/>
      <c r="V1" s="153"/>
      <c r="W1" s="153"/>
      <c r="X1" s="153"/>
      <c r="Y1" s="153"/>
      <c r="Z1" s="153"/>
      <c r="AA1" s="153"/>
      <c r="AB1" s="153"/>
      <c r="AC1" s="153"/>
      <c r="AD1" s="153"/>
      <c r="AE1" s="153"/>
      <c r="AF1" s="153"/>
      <c r="AG1" s="153"/>
    </row>
    <row r="2" spans="1:33" x14ac:dyDescent="0.3">
      <c r="A2" s="149"/>
      <c r="B2" s="151"/>
      <c r="C2" s="151"/>
      <c r="D2" s="150"/>
      <c r="E2" s="149"/>
      <c r="F2" s="148"/>
      <c r="G2" s="148" t="s">
        <v>355</v>
      </c>
      <c r="H2" s="148"/>
      <c r="I2" s="148"/>
      <c r="J2" s="147"/>
      <c r="K2" s="146"/>
      <c r="L2" s="146"/>
      <c r="M2" s="146" t="s">
        <v>356</v>
      </c>
      <c r="N2" s="146" t="s">
        <v>357</v>
      </c>
      <c r="O2" s="145" t="s">
        <v>358</v>
      </c>
      <c r="P2" s="145"/>
      <c r="Q2" s="145"/>
      <c r="R2" s="145"/>
      <c r="S2" s="145"/>
      <c r="T2" s="145"/>
      <c r="U2" s="145"/>
      <c r="V2" s="145"/>
      <c r="W2" s="145"/>
      <c r="X2" s="145"/>
      <c r="Y2" s="145"/>
      <c r="Z2" s="145"/>
      <c r="AA2" s="145"/>
      <c r="AB2" s="145"/>
      <c r="AC2" s="145"/>
      <c r="AD2" s="145"/>
      <c r="AE2" s="145"/>
      <c r="AF2" s="145"/>
      <c r="AG2" s="144"/>
    </row>
    <row r="3" spans="1:33" s="142" customFormat="1" ht="82.8" x14ac:dyDescent="0.3">
      <c r="A3" s="271" t="s">
        <v>359</v>
      </c>
      <c r="B3" s="271" t="s">
        <v>3</v>
      </c>
      <c r="C3" s="273" t="s">
        <v>360</v>
      </c>
      <c r="D3" s="143" t="s">
        <v>361</v>
      </c>
      <c r="E3" s="273" t="s">
        <v>362</v>
      </c>
      <c r="F3" s="275" t="s">
        <v>363</v>
      </c>
      <c r="G3" s="277" t="s">
        <v>364</v>
      </c>
      <c r="H3" s="275" t="s">
        <v>365</v>
      </c>
      <c r="I3" s="275" t="s">
        <v>366</v>
      </c>
      <c r="J3" s="275"/>
      <c r="K3" s="140" t="s">
        <v>367</v>
      </c>
      <c r="L3" s="140" t="s">
        <v>368</v>
      </c>
      <c r="M3" s="140" t="s">
        <v>369</v>
      </c>
      <c r="N3" s="139" t="s">
        <v>370</v>
      </c>
      <c r="O3" s="281" t="s">
        <v>371</v>
      </c>
      <c r="P3" s="281"/>
      <c r="Q3" s="281" t="s">
        <v>372</v>
      </c>
      <c r="R3" s="281"/>
      <c r="S3" s="281" t="s">
        <v>373</v>
      </c>
      <c r="T3" s="281"/>
      <c r="U3" s="280" t="s">
        <v>374</v>
      </c>
      <c r="V3" s="280"/>
      <c r="W3" s="280" t="s">
        <v>375</v>
      </c>
      <c r="X3" s="280"/>
      <c r="Y3" s="280" t="s">
        <v>376</v>
      </c>
      <c r="Z3" s="280"/>
      <c r="AA3" s="280" t="s">
        <v>377</v>
      </c>
      <c r="AB3" s="280"/>
      <c r="AC3" s="280" t="s">
        <v>378</v>
      </c>
      <c r="AD3" s="280"/>
      <c r="AE3" s="269" t="s">
        <v>379</v>
      </c>
      <c r="AF3" s="270"/>
      <c r="AG3" s="137" t="s">
        <v>380</v>
      </c>
    </row>
    <row r="4" spans="1:33" s="136" customFormat="1" ht="13.2" customHeight="1" x14ac:dyDescent="0.3">
      <c r="A4" s="272"/>
      <c r="B4" s="272"/>
      <c r="C4" s="274"/>
      <c r="D4" s="141"/>
      <c r="E4" s="274"/>
      <c r="F4" s="276"/>
      <c r="G4" s="278"/>
      <c r="H4" s="276"/>
      <c r="I4" s="276"/>
      <c r="J4" s="276"/>
      <c r="K4" s="140"/>
      <c r="L4" s="140"/>
      <c r="M4" s="140"/>
      <c r="N4" s="139"/>
      <c r="O4" s="138" t="s">
        <v>381</v>
      </c>
      <c r="P4" s="138" t="s">
        <v>382</v>
      </c>
      <c r="Q4" s="138" t="s">
        <v>381</v>
      </c>
      <c r="R4" s="138" t="s">
        <v>382</v>
      </c>
      <c r="S4" s="138" t="s">
        <v>381</v>
      </c>
      <c r="T4" s="138" t="s">
        <v>382</v>
      </c>
      <c r="U4" s="138" t="s">
        <v>381</v>
      </c>
      <c r="V4" s="138" t="s">
        <v>382</v>
      </c>
      <c r="W4" s="138" t="s">
        <v>381</v>
      </c>
      <c r="X4" s="138" t="s">
        <v>382</v>
      </c>
      <c r="Y4" s="138" t="s">
        <v>381</v>
      </c>
      <c r="Z4" s="138" t="s">
        <v>382</v>
      </c>
      <c r="AA4" s="138" t="s">
        <v>381</v>
      </c>
      <c r="AB4" s="138" t="s">
        <v>382</v>
      </c>
      <c r="AC4" s="138" t="s">
        <v>381</v>
      </c>
      <c r="AD4" s="138" t="s">
        <v>382</v>
      </c>
      <c r="AE4" s="138" t="s">
        <v>381</v>
      </c>
      <c r="AF4" s="138" t="s">
        <v>382</v>
      </c>
      <c r="AG4" s="137"/>
    </row>
    <row r="5" spans="1:33" ht="100.8" x14ac:dyDescent="0.3">
      <c r="A5" s="125" t="s">
        <v>38</v>
      </c>
      <c r="B5" s="125" t="s">
        <v>41</v>
      </c>
      <c r="C5" s="71" t="s">
        <v>383</v>
      </c>
      <c r="D5" s="124" t="s">
        <v>384</v>
      </c>
      <c r="E5" s="71" t="s">
        <v>385</v>
      </c>
      <c r="F5" s="120" t="s">
        <v>386</v>
      </c>
      <c r="G5" s="120" t="s">
        <v>387</v>
      </c>
      <c r="H5" s="120" t="s">
        <v>388</v>
      </c>
      <c r="I5" s="120" t="s">
        <v>389</v>
      </c>
      <c r="J5" s="135" t="s">
        <v>390</v>
      </c>
      <c r="K5" s="130" t="s">
        <v>391</v>
      </c>
      <c r="L5" s="120" t="s">
        <v>392</v>
      </c>
      <c r="M5" s="120"/>
      <c r="N5" s="120" t="s">
        <v>381</v>
      </c>
      <c r="O5" s="120" t="s">
        <v>393</v>
      </c>
      <c r="P5" s="120"/>
      <c r="Q5" s="120"/>
      <c r="R5" s="120"/>
      <c r="S5" s="120" t="s">
        <v>393</v>
      </c>
      <c r="T5" s="120"/>
      <c r="U5" s="120"/>
      <c r="V5" s="120"/>
      <c r="W5" s="120"/>
      <c r="X5" s="120"/>
      <c r="Y5" s="120"/>
      <c r="Z5" s="120"/>
      <c r="AA5" s="120"/>
      <c r="AB5" s="120"/>
      <c r="AC5" s="120" t="s">
        <v>393</v>
      </c>
      <c r="AD5" s="120"/>
      <c r="AE5" s="120"/>
      <c r="AF5" s="120"/>
      <c r="AG5" s="123" t="s">
        <v>394</v>
      </c>
    </row>
    <row r="6" spans="1:33" s="77" customFormat="1" ht="82.8" x14ac:dyDescent="0.3">
      <c r="A6" s="125" t="s">
        <v>8</v>
      </c>
      <c r="B6" s="125" t="s">
        <v>9</v>
      </c>
      <c r="C6" s="71" t="s">
        <v>10</v>
      </c>
      <c r="D6" s="124" t="s">
        <v>384</v>
      </c>
      <c r="E6" s="71" t="s">
        <v>395</v>
      </c>
      <c r="F6" s="71" t="s">
        <v>386</v>
      </c>
      <c r="G6" s="71" t="s">
        <v>387</v>
      </c>
      <c r="H6" s="85" t="s">
        <v>396</v>
      </c>
      <c r="I6" s="71" t="s">
        <v>381</v>
      </c>
      <c r="J6" s="109" t="s">
        <v>397</v>
      </c>
      <c r="K6" s="71" t="s">
        <v>389</v>
      </c>
      <c r="L6" s="71" t="s">
        <v>389</v>
      </c>
      <c r="M6" s="71"/>
      <c r="N6" s="71" t="s">
        <v>389</v>
      </c>
      <c r="O6" s="71"/>
      <c r="P6" s="71"/>
      <c r="Q6" s="71"/>
      <c r="R6" s="71"/>
      <c r="S6" s="71"/>
      <c r="T6" s="71"/>
      <c r="U6" s="71"/>
      <c r="V6" s="71"/>
      <c r="W6" s="71"/>
      <c r="X6" s="71"/>
      <c r="Y6" s="71"/>
      <c r="Z6" s="71"/>
      <c r="AA6" s="71"/>
      <c r="AB6" s="71"/>
      <c r="AC6" s="71"/>
      <c r="AD6" s="71"/>
      <c r="AE6" s="71"/>
      <c r="AF6" s="71"/>
      <c r="AG6" s="56" t="s">
        <v>398</v>
      </c>
    </row>
    <row r="7" spans="1:33" s="77" customFormat="1" ht="120" x14ac:dyDescent="0.3">
      <c r="A7" s="125" t="s">
        <v>83</v>
      </c>
      <c r="B7" s="125" t="s">
        <v>45</v>
      </c>
      <c r="C7" s="71" t="s">
        <v>17</v>
      </c>
      <c r="D7" s="124" t="s">
        <v>384</v>
      </c>
      <c r="E7" s="71" t="s">
        <v>395</v>
      </c>
      <c r="F7" s="71" t="s">
        <v>386</v>
      </c>
      <c r="G7" s="71" t="s">
        <v>387</v>
      </c>
      <c r="H7" s="56" t="s">
        <v>399</v>
      </c>
      <c r="I7" s="71" t="s">
        <v>400</v>
      </c>
      <c r="J7" s="127"/>
      <c r="K7" s="71" t="s">
        <v>392</v>
      </c>
      <c r="L7" s="71" t="s">
        <v>392</v>
      </c>
      <c r="M7" s="71" t="s">
        <v>401</v>
      </c>
      <c r="N7" s="71" t="s">
        <v>389</v>
      </c>
      <c r="O7" s="71"/>
      <c r="P7" s="71"/>
      <c r="Q7" s="71"/>
      <c r="R7" s="71"/>
      <c r="S7" s="71"/>
      <c r="T7" s="71"/>
      <c r="U7" s="71"/>
      <c r="V7" s="71"/>
      <c r="W7" s="71"/>
      <c r="X7" s="71"/>
      <c r="Y7" s="71"/>
      <c r="Z7" s="71"/>
      <c r="AA7" s="71"/>
      <c r="AB7" s="71"/>
      <c r="AC7" s="71"/>
      <c r="AD7" s="71"/>
      <c r="AE7" s="71"/>
      <c r="AF7" s="71"/>
      <c r="AG7" s="56" t="s">
        <v>398</v>
      </c>
    </row>
    <row r="8" spans="1:33" s="83" customFormat="1" ht="94.2" customHeight="1" x14ac:dyDescent="0.3">
      <c r="A8" s="125" t="s">
        <v>86</v>
      </c>
      <c r="B8" s="125" t="s">
        <v>23</v>
      </c>
      <c r="C8" s="85" t="s">
        <v>17</v>
      </c>
      <c r="D8" s="124" t="s">
        <v>384</v>
      </c>
      <c r="E8" s="71" t="s">
        <v>402</v>
      </c>
      <c r="F8" s="85" t="s">
        <v>386</v>
      </c>
      <c r="G8" s="85" t="s">
        <v>387</v>
      </c>
      <c r="H8" s="85"/>
      <c r="I8" s="85" t="s">
        <v>403</v>
      </c>
      <c r="J8" s="109" t="s">
        <v>404</v>
      </c>
      <c r="K8" s="85" t="s">
        <v>405</v>
      </c>
      <c r="L8" s="85" t="s">
        <v>392</v>
      </c>
      <c r="M8" s="85" t="s">
        <v>406</v>
      </c>
      <c r="N8" s="85" t="s">
        <v>392</v>
      </c>
      <c r="O8" s="85" t="s">
        <v>407</v>
      </c>
      <c r="P8" s="85"/>
      <c r="Q8" s="85"/>
      <c r="R8" s="85"/>
      <c r="S8" s="85" t="s">
        <v>407</v>
      </c>
      <c r="T8" s="118" t="s">
        <v>408</v>
      </c>
      <c r="U8" s="85"/>
      <c r="W8" s="85"/>
      <c r="X8" s="85"/>
      <c r="Y8" s="85"/>
      <c r="Z8" s="85"/>
      <c r="AA8" s="85" t="s">
        <v>407</v>
      </c>
      <c r="AB8" s="85"/>
      <c r="AC8" s="85"/>
      <c r="AD8" s="118" t="s">
        <v>408</v>
      </c>
      <c r="AE8" s="85"/>
      <c r="AF8" s="85"/>
      <c r="AG8" s="56" t="s">
        <v>409</v>
      </c>
    </row>
    <row r="9" spans="1:33" s="77" customFormat="1" x14ac:dyDescent="0.3">
      <c r="A9" s="122" t="s">
        <v>58</v>
      </c>
      <c r="B9" s="71" t="s">
        <v>60</v>
      </c>
      <c r="C9" s="71" t="s">
        <v>61</v>
      </c>
      <c r="D9" s="71"/>
      <c r="E9" s="71"/>
      <c r="F9" s="120" t="s">
        <v>410</v>
      </c>
      <c r="G9" s="74"/>
      <c r="H9" s="74"/>
      <c r="I9" s="71"/>
      <c r="J9" s="127"/>
      <c r="K9" s="71"/>
      <c r="L9" s="71"/>
      <c r="M9" s="71"/>
      <c r="N9" s="71"/>
      <c r="O9" s="71"/>
      <c r="P9" s="71"/>
      <c r="Q9" s="71"/>
      <c r="R9" s="71"/>
      <c r="S9" s="71"/>
      <c r="T9" s="71"/>
      <c r="U9" s="71"/>
      <c r="V9" s="71"/>
      <c r="W9" s="71"/>
      <c r="X9" s="71"/>
      <c r="Y9" s="71"/>
      <c r="Z9" s="71"/>
      <c r="AA9" s="71"/>
      <c r="AB9" s="71"/>
      <c r="AC9" s="71"/>
      <c r="AD9" s="71"/>
      <c r="AE9" s="71"/>
      <c r="AF9" s="71"/>
      <c r="AG9" s="71"/>
    </row>
    <row r="10" spans="1:33" s="79" customFormat="1" ht="72" x14ac:dyDescent="0.3">
      <c r="A10" s="134" t="s">
        <v>43</v>
      </c>
      <c r="B10" s="134" t="s">
        <v>45</v>
      </c>
      <c r="C10" s="85" t="s">
        <v>46</v>
      </c>
      <c r="D10" s="133" t="s">
        <v>384</v>
      </c>
      <c r="E10" s="85" t="s">
        <v>411</v>
      </c>
      <c r="F10" s="85" t="s">
        <v>412</v>
      </c>
      <c r="G10" s="85"/>
      <c r="H10" s="85"/>
      <c r="I10" s="85" t="s">
        <v>389</v>
      </c>
      <c r="J10" s="109" t="s">
        <v>413</v>
      </c>
      <c r="K10" s="85"/>
      <c r="L10" s="85" t="s">
        <v>392</v>
      </c>
      <c r="M10" s="85" t="s">
        <v>414</v>
      </c>
      <c r="N10" s="85"/>
      <c r="O10" s="85"/>
      <c r="P10" s="85"/>
      <c r="Q10" s="85"/>
      <c r="R10" s="85"/>
      <c r="S10" s="85"/>
      <c r="T10" s="85"/>
      <c r="U10" s="85"/>
      <c r="V10" s="85"/>
      <c r="W10" s="85"/>
      <c r="X10" s="85"/>
      <c r="Y10" s="85"/>
      <c r="Z10" s="85"/>
      <c r="AA10" s="85"/>
      <c r="AB10" s="85"/>
      <c r="AC10" s="85"/>
      <c r="AD10" s="85"/>
      <c r="AE10" s="85"/>
      <c r="AF10" s="85"/>
      <c r="AG10" s="56" t="s">
        <v>415</v>
      </c>
    </row>
    <row r="11" spans="1:33" s="77" customFormat="1" ht="69" x14ac:dyDescent="0.3">
      <c r="A11" s="122" t="s">
        <v>28</v>
      </c>
      <c r="B11" s="71" t="s">
        <v>30</v>
      </c>
      <c r="C11" s="71" t="s">
        <v>17</v>
      </c>
      <c r="D11" s="85" t="s">
        <v>416</v>
      </c>
      <c r="E11" s="71" t="s">
        <v>395</v>
      </c>
      <c r="F11" s="71" t="s">
        <v>386</v>
      </c>
      <c r="G11" s="85" t="s">
        <v>387</v>
      </c>
      <c r="H11" s="71"/>
      <c r="I11" s="71"/>
      <c r="J11" s="109" t="s">
        <v>417</v>
      </c>
      <c r="K11" s="71"/>
      <c r="L11" s="71"/>
      <c r="M11" s="71"/>
      <c r="N11" s="71"/>
      <c r="O11" s="71"/>
      <c r="P11" s="71"/>
      <c r="Q11" s="71"/>
      <c r="R11" s="71"/>
      <c r="S11" s="71"/>
      <c r="T11" s="71"/>
      <c r="U11" s="71"/>
      <c r="V11" s="71"/>
      <c r="W11" s="71"/>
      <c r="X11" s="71"/>
      <c r="Y11" s="71"/>
      <c r="Z11" s="71"/>
      <c r="AA11" s="71"/>
      <c r="AB11" s="71"/>
      <c r="AC11" s="71"/>
      <c r="AD11" s="71"/>
      <c r="AE11" s="71"/>
      <c r="AF11" s="71"/>
      <c r="AG11" s="71"/>
    </row>
    <row r="12" spans="1:33" ht="42.75" customHeight="1" x14ac:dyDescent="0.3">
      <c r="A12" s="125" t="s">
        <v>53</v>
      </c>
      <c r="B12" s="125" t="s">
        <v>54</v>
      </c>
      <c r="C12" s="71" t="s">
        <v>55</v>
      </c>
      <c r="D12" s="124" t="s">
        <v>384</v>
      </c>
      <c r="E12" s="132" t="s">
        <v>385</v>
      </c>
      <c r="F12" s="120" t="s">
        <v>386</v>
      </c>
      <c r="G12" s="131" t="s">
        <v>418</v>
      </c>
      <c r="H12" s="130" t="s">
        <v>419</v>
      </c>
      <c r="I12" s="120" t="s">
        <v>392</v>
      </c>
      <c r="J12" s="123" t="s">
        <v>420</v>
      </c>
      <c r="K12" s="120" t="s">
        <v>392</v>
      </c>
      <c r="L12" s="120" t="s">
        <v>392</v>
      </c>
      <c r="M12" s="130" t="s">
        <v>421</v>
      </c>
      <c r="N12" s="120" t="s">
        <v>422</v>
      </c>
      <c r="O12" s="120"/>
      <c r="P12" s="120"/>
      <c r="Q12" s="120"/>
      <c r="R12" s="120"/>
      <c r="S12" s="120"/>
      <c r="T12" s="120"/>
      <c r="U12" s="120" t="s">
        <v>393</v>
      </c>
      <c r="V12" s="128" t="s">
        <v>423</v>
      </c>
      <c r="W12" s="120"/>
      <c r="X12" s="120"/>
      <c r="Y12" s="120"/>
      <c r="Z12" s="120"/>
      <c r="AA12" s="120"/>
      <c r="AB12" s="120"/>
      <c r="AC12" s="120"/>
      <c r="AD12" s="120"/>
      <c r="AE12" s="120"/>
      <c r="AF12" s="120"/>
      <c r="AG12" s="129" t="s">
        <v>424</v>
      </c>
    </row>
    <row r="13" spans="1:33" s="83" customFormat="1" ht="55.2" customHeight="1" x14ac:dyDescent="0.3">
      <c r="A13" s="125" t="s">
        <v>85</v>
      </c>
      <c r="B13" s="125" t="s">
        <v>44</v>
      </c>
      <c r="C13" s="85" t="s">
        <v>17</v>
      </c>
      <c r="D13" s="124" t="s">
        <v>384</v>
      </c>
      <c r="E13" s="85" t="s">
        <v>402</v>
      </c>
      <c r="F13" s="85" t="s">
        <v>425</v>
      </c>
      <c r="G13" s="85" t="s">
        <v>426</v>
      </c>
      <c r="H13" s="85" t="s">
        <v>427</v>
      </c>
      <c r="I13" s="85" t="s">
        <v>392</v>
      </c>
      <c r="J13" s="109" t="s">
        <v>428</v>
      </c>
      <c r="K13" s="85" t="s">
        <v>392</v>
      </c>
      <c r="L13" s="85"/>
      <c r="M13" s="85"/>
      <c r="N13" s="85"/>
      <c r="O13" s="85"/>
      <c r="P13" s="85"/>
      <c r="Q13" s="85"/>
      <c r="R13" s="85"/>
      <c r="S13" s="85"/>
      <c r="T13" s="85"/>
      <c r="U13" s="85"/>
      <c r="V13" s="85"/>
      <c r="W13" s="85"/>
      <c r="X13" s="85"/>
      <c r="Y13" s="85"/>
      <c r="Z13" s="85"/>
      <c r="AA13" s="85"/>
      <c r="AB13" s="85"/>
      <c r="AC13" s="85"/>
      <c r="AD13" s="85"/>
      <c r="AE13" s="85"/>
      <c r="AF13" s="85"/>
      <c r="AG13" s="118" t="s">
        <v>429</v>
      </c>
    </row>
    <row r="14" spans="1:33" x14ac:dyDescent="0.3">
      <c r="A14" s="122" t="s">
        <v>48</v>
      </c>
      <c r="B14" s="71" t="s">
        <v>50</v>
      </c>
      <c r="C14" s="71" t="s">
        <v>51</v>
      </c>
      <c r="D14" s="120" t="s">
        <v>430</v>
      </c>
      <c r="E14" s="71" t="s">
        <v>431</v>
      </c>
      <c r="F14" s="120"/>
      <c r="G14" s="120"/>
      <c r="H14" s="120"/>
      <c r="I14" s="120"/>
      <c r="J14" s="128"/>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row>
    <row r="15" spans="1:33" s="77" customFormat="1" ht="122.4" x14ac:dyDescent="0.3">
      <c r="A15" s="125" t="s">
        <v>22</v>
      </c>
      <c r="B15" s="71" t="s">
        <v>23</v>
      </c>
      <c r="C15" s="71" t="s">
        <v>24</v>
      </c>
      <c r="D15" s="71"/>
      <c r="E15" s="71" t="s">
        <v>411</v>
      </c>
      <c r="F15" s="71"/>
      <c r="G15" s="71"/>
      <c r="H15" s="71"/>
      <c r="I15" s="71"/>
      <c r="J15" s="127"/>
      <c r="K15" s="85" t="s">
        <v>432</v>
      </c>
      <c r="L15" s="71"/>
      <c r="M15" s="71"/>
      <c r="N15" s="71" t="s">
        <v>392</v>
      </c>
      <c r="O15" s="71"/>
      <c r="P15" s="71"/>
      <c r="Q15" s="71"/>
      <c r="R15" s="71"/>
      <c r="S15" s="71" t="s">
        <v>393</v>
      </c>
      <c r="T15" s="118" t="s">
        <v>433</v>
      </c>
      <c r="U15" s="71"/>
      <c r="V15" s="71"/>
      <c r="W15" s="71"/>
      <c r="X15" s="71"/>
      <c r="Y15" s="71" t="s">
        <v>393</v>
      </c>
      <c r="Z15" s="118" t="s">
        <v>434</v>
      </c>
      <c r="AA15" s="71" t="s">
        <v>393</v>
      </c>
      <c r="AB15" s="71"/>
      <c r="AC15" s="71"/>
      <c r="AD15" s="71"/>
      <c r="AE15" s="71" t="s">
        <v>407</v>
      </c>
      <c r="AF15" s="118" t="s">
        <v>435</v>
      </c>
      <c r="AG15" s="71"/>
    </row>
    <row r="16" spans="1:33" s="83" customFormat="1" ht="27.6" x14ac:dyDescent="0.3">
      <c r="A16" s="126" t="s">
        <v>170</v>
      </c>
      <c r="B16" s="85" t="s">
        <v>16</v>
      </c>
      <c r="C16" s="85" t="s">
        <v>51</v>
      </c>
      <c r="D16" s="85"/>
      <c r="E16" s="85" t="s">
        <v>431</v>
      </c>
      <c r="F16" s="120" t="s">
        <v>410</v>
      </c>
      <c r="G16" s="85"/>
      <c r="H16" s="85"/>
      <c r="I16" s="85"/>
      <c r="J16" s="109" t="s">
        <v>436</v>
      </c>
      <c r="K16" s="85"/>
      <c r="L16" s="85"/>
      <c r="M16" s="85"/>
      <c r="N16" s="85"/>
      <c r="O16" s="85"/>
      <c r="P16" s="85"/>
      <c r="Q16" s="85"/>
      <c r="R16" s="85"/>
      <c r="S16" s="85"/>
      <c r="T16" s="85"/>
      <c r="U16" s="85"/>
      <c r="V16" s="85"/>
      <c r="W16" s="85"/>
      <c r="X16" s="85"/>
      <c r="Y16" s="85"/>
      <c r="Z16" s="85"/>
      <c r="AA16" s="85"/>
      <c r="AB16" s="85"/>
      <c r="AC16" s="85"/>
      <c r="AD16" s="85"/>
      <c r="AE16" s="85"/>
      <c r="AF16" s="85"/>
      <c r="AG16" s="85"/>
    </row>
    <row r="17" spans="1:33" x14ac:dyDescent="0.3">
      <c r="A17" s="122" t="s">
        <v>73</v>
      </c>
      <c r="B17" s="71" t="s">
        <v>74</v>
      </c>
      <c r="C17" s="71"/>
      <c r="D17" s="120"/>
      <c r="E17" s="71"/>
      <c r="F17" s="120" t="s">
        <v>410</v>
      </c>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row>
    <row r="18" spans="1:33" x14ac:dyDescent="0.3">
      <c r="A18" s="122" t="s">
        <v>76</v>
      </c>
      <c r="B18" s="71" t="s">
        <v>44</v>
      </c>
      <c r="C18" s="71"/>
      <c r="D18" s="120"/>
      <c r="E18" s="71"/>
      <c r="F18" s="120" t="s">
        <v>410</v>
      </c>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row>
    <row r="19" spans="1:33" ht="55.2" x14ac:dyDescent="0.3">
      <c r="A19" s="125" t="s">
        <v>79</v>
      </c>
      <c r="B19" s="71" t="s">
        <v>9</v>
      </c>
      <c r="C19" s="71" t="s">
        <v>51</v>
      </c>
      <c r="D19" s="124" t="s">
        <v>384</v>
      </c>
      <c r="E19" s="71" t="s">
        <v>437</v>
      </c>
      <c r="F19" s="120" t="s">
        <v>438</v>
      </c>
      <c r="G19" s="120"/>
      <c r="H19" s="120" t="s">
        <v>439</v>
      </c>
      <c r="I19" s="120" t="s">
        <v>389</v>
      </c>
      <c r="J19" s="109" t="s">
        <v>440</v>
      </c>
      <c r="K19" s="120" t="s">
        <v>389</v>
      </c>
      <c r="L19" s="120" t="s">
        <v>381</v>
      </c>
      <c r="M19" s="120" t="s">
        <v>441</v>
      </c>
      <c r="N19" s="120" t="s">
        <v>389</v>
      </c>
      <c r="O19" s="120"/>
      <c r="P19" s="120"/>
      <c r="Q19" s="120"/>
      <c r="R19" s="120"/>
      <c r="S19" s="120"/>
      <c r="T19" s="120"/>
      <c r="U19" s="120"/>
      <c r="V19" s="120"/>
      <c r="W19" s="120"/>
      <c r="X19" s="120"/>
      <c r="Y19" s="120"/>
      <c r="Z19" s="120"/>
      <c r="AA19" s="120"/>
      <c r="AB19" s="120"/>
      <c r="AC19" s="120"/>
      <c r="AD19" s="120"/>
      <c r="AE19" s="120"/>
      <c r="AF19" s="120"/>
      <c r="AG19" s="123" t="s">
        <v>394</v>
      </c>
    </row>
    <row r="20" spans="1:33" x14ac:dyDescent="0.3">
      <c r="A20" s="122" t="s">
        <v>89</v>
      </c>
      <c r="B20" s="71"/>
      <c r="C20" s="71"/>
      <c r="D20" s="120"/>
      <c r="E20" s="71"/>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row>
    <row r="21" spans="1:33" x14ac:dyDescent="0.3">
      <c r="A21" s="121" t="s">
        <v>87</v>
      </c>
      <c r="B21" s="71" t="s">
        <v>59</v>
      </c>
      <c r="C21" s="71" t="s">
        <v>17</v>
      </c>
      <c r="D21" s="120"/>
      <c r="E21" s="71" t="s">
        <v>431</v>
      </c>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row>
    <row r="22" spans="1:33" s="77" customFormat="1" ht="30.6" x14ac:dyDescent="0.3">
      <c r="A22" s="119" t="s">
        <v>63</v>
      </c>
      <c r="B22" s="71" t="s">
        <v>64</v>
      </c>
      <c r="C22" s="71" t="s">
        <v>61</v>
      </c>
      <c r="D22" s="71" t="s">
        <v>430</v>
      </c>
      <c r="E22" s="71" t="s">
        <v>431</v>
      </c>
      <c r="F22" s="85" t="s">
        <v>386</v>
      </c>
      <c r="G22" s="85" t="s">
        <v>442</v>
      </c>
      <c r="H22" s="85" t="s">
        <v>443</v>
      </c>
      <c r="I22" s="71" t="s">
        <v>381</v>
      </c>
      <c r="J22" s="109" t="s">
        <v>444</v>
      </c>
      <c r="K22" s="71" t="s">
        <v>445</v>
      </c>
      <c r="L22" s="71" t="s">
        <v>445</v>
      </c>
      <c r="M22" s="71" t="s">
        <v>446</v>
      </c>
      <c r="N22" s="71" t="s">
        <v>447</v>
      </c>
      <c r="O22" s="71"/>
      <c r="P22" s="71"/>
      <c r="Q22" s="71"/>
      <c r="R22" s="71"/>
      <c r="S22" s="71"/>
      <c r="T22" s="71"/>
      <c r="U22" s="71"/>
      <c r="V22" s="71"/>
      <c r="W22" s="71"/>
      <c r="X22" s="71"/>
      <c r="Y22" s="71" t="s">
        <v>407</v>
      </c>
      <c r="Z22" s="118" t="s">
        <v>448</v>
      </c>
      <c r="AA22" s="71"/>
      <c r="AB22" s="71"/>
      <c r="AC22" s="71" t="s">
        <v>407</v>
      </c>
      <c r="AD22" s="118" t="s">
        <v>448</v>
      </c>
      <c r="AE22" s="71"/>
      <c r="AF22" s="71"/>
      <c r="AG22" s="71"/>
    </row>
    <row r="24" spans="1:33" x14ac:dyDescent="0.3">
      <c r="A24" s="73" t="s">
        <v>449</v>
      </c>
      <c r="B24" s="73">
        <v>5</v>
      </c>
      <c r="D24" s="117" t="s">
        <v>450</v>
      </c>
      <c r="E24" s="117" t="s">
        <v>451</v>
      </c>
    </row>
    <row r="25" spans="1:33" x14ac:dyDescent="0.3">
      <c r="A25" s="73" t="s">
        <v>452</v>
      </c>
      <c r="B25" s="73">
        <f>COUNTA(A5:A16)*3/B24</f>
        <v>7.2</v>
      </c>
      <c r="D25" s="116" t="s">
        <v>453</v>
      </c>
      <c r="E25" s="116" t="s">
        <v>454</v>
      </c>
      <c r="I25" s="279"/>
      <c r="J25" s="57"/>
    </row>
    <row r="26" spans="1:33" x14ac:dyDescent="0.3">
      <c r="D26" s="116" t="s">
        <v>453</v>
      </c>
      <c r="E26" s="115" t="s">
        <v>455</v>
      </c>
      <c r="I26" s="279"/>
      <c r="J26" s="57"/>
    </row>
    <row r="27" spans="1:33" x14ac:dyDescent="0.3">
      <c r="D27" s="116" t="s">
        <v>456</v>
      </c>
      <c r="E27" s="116" t="s">
        <v>457</v>
      </c>
      <c r="I27" s="279"/>
      <c r="J27" s="57"/>
    </row>
    <row r="28" spans="1:33" x14ac:dyDescent="0.3">
      <c r="D28" s="116" t="s">
        <v>456</v>
      </c>
      <c r="E28" s="116" t="s">
        <v>458</v>
      </c>
      <c r="I28" s="279"/>
      <c r="J28" s="57"/>
    </row>
    <row r="29" spans="1:33" x14ac:dyDescent="0.3">
      <c r="D29" s="116" t="s">
        <v>456</v>
      </c>
      <c r="E29" s="115" t="s">
        <v>459</v>
      </c>
    </row>
    <row r="31" spans="1:33" x14ac:dyDescent="0.3">
      <c r="B31" s="114" t="s">
        <v>460</v>
      </c>
    </row>
    <row r="34" spans="2:2" x14ac:dyDescent="0.3">
      <c r="B34" s="77">
        <f>16*3/3</f>
        <v>16</v>
      </c>
    </row>
  </sheetData>
  <autoFilter ref="A3:AG14" xr:uid="{C3D47F47-5857-440D-8A1E-89ED977140EF}">
    <filterColumn colId="14" showButton="0"/>
    <filterColumn colId="16" showButton="0"/>
    <filterColumn colId="18" showButton="0"/>
    <filterColumn colId="20" showButton="0"/>
    <filterColumn colId="22" showButton="0"/>
    <filterColumn colId="24" showButton="0"/>
    <filterColumn colId="26" showButton="0"/>
    <filterColumn colId="28" showButton="0"/>
  </autoFilter>
  <mergeCells count="19">
    <mergeCell ref="I25:I28"/>
    <mergeCell ref="AC3:AD3"/>
    <mergeCell ref="O3:P3"/>
    <mergeCell ref="Q3:R3"/>
    <mergeCell ref="S3:T3"/>
    <mergeCell ref="U3:V3"/>
    <mergeCell ref="W3:X3"/>
    <mergeCell ref="Y3:Z3"/>
    <mergeCell ref="AA3:AB3"/>
    <mergeCell ref="AE3:AF3"/>
    <mergeCell ref="A3:A4"/>
    <mergeCell ref="B3:B4"/>
    <mergeCell ref="C3:C4"/>
    <mergeCell ref="F3:F4"/>
    <mergeCell ref="E3:E4"/>
    <mergeCell ref="J3:J4"/>
    <mergeCell ref="G3:G4"/>
    <mergeCell ref="H3:H4"/>
    <mergeCell ref="I3:I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EAD4-F7C0-4A60-8ABA-A607F41556AF}">
  <dimension ref="A1:P40"/>
  <sheetViews>
    <sheetView tabSelected="1" zoomScale="90" zoomScaleNormal="90" workbookViewId="0">
      <pane xSplit="3" ySplit="2" topLeftCell="D5" activePane="bottomRight" state="frozen"/>
      <selection pane="topRight" activeCell="D1" sqref="D1"/>
      <selection pane="bottomLeft" activeCell="A2" sqref="A2"/>
      <selection pane="bottomRight" activeCell="H26" sqref="H26"/>
    </sheetView>
  </sheetViews>
  <sheetFormatPr defaultColWidth="8.6640625" defaultRowHeight="14.4" x14ac:dyDescent="0.3"/>
  <cols>
    <col min="1" max="1" width="8.6640625" style="77"/>
    <col min="2" max="2" width="12.109375" style="70" customWidth="1"/>
    <col min="3" max="3" width="14.109375" style="70" bestFit="1" customWidth="1"/>
    <col min="4" max="4" width="19.88671875" style="70" bestFit="1" customWidth="1"/>
    <col min="5" max="5" width="20.88671875" style="70" bestFit="1" customWidth="1"/>
    <col min="6" max="6" width="24.109375" style="83" bestFit="1" customWidth="1"/>
    <col min="7" max="7" width="15.88671875" style="83" bestFit="1" customWidth="1"/>
    <col min="8" max="8" width="19.88671875" style="83" bestFit="1" customWidth="1"/>
    <col min="9" max="9" width="32.6640625" style="79" customWidth="1"/>
    <col min="10" max="10" width="28.6640625" style="79" customWidth="1"/>
    <col min="11" max="11" width="25.6640625" style="79" customWidth="1"/>
    <col min="12" max="12" width="23.33203125" style="79" customWidth="1"/>
    <col min="13" max="13" width="19.5546875" style="70" customWidth="1"/>
    <col min="14" max="14" width="22.44140625" style="79" customWidth="1"/>
    <col min="15" max="15" width="64.33203125" style="79" customWidth="1"/>
    <col min="16" max="16" width="15.44140625" style="79" customWidth="1"/>
    <col min="17" max="16384" width="8.6640625" style="77"/>
  </cols>
  <sheetData>
    <row r="1" spans="1:16" ht="14.7" customHeight="1" x14ac:dyDescent="0.3">
      <c r="F1" s="282" t="s">
        <v>461</v>
      </c>
      <c r="G1" s="283"/>
      <c r="H1" s="188"/>
    </row>
    <row r="2" spans="1:16" s="70" customFormat="1" ht="28.8" x14ac:dyDescent="0.3">
      <c r="A2" s="80" t="s">
        <v>462</v>
      </c>
      <c r="B2" s="80" t="s">
        <v>463</v>
      </c>
      <c r="C2" s="80" t="s">
        <v>3</v>
      </c>
      <c r="D2" s="80" t="s">
        <v>464</v>
      </c>
      <c r="E2" s="81" t="s">
        <v>465</v>
      </c>
      <c r="F2" s="81">
        <v>2020</v>
      </c>
      <c r="G2" s="81">
        <v>2021</v>
      </c>
      <c r="H2" s="81">
        <v>2022</v>
      </c>
      <c r="I2" s="81" t="s">
        <v>466</v>
      </c>
      <c r="J2" s="81" t="s">
        <v>467</v>
      </c>
      <c r="K2" s="81" t="s">
        <v>468</v>
      </c>
      <c r="L2" s="81" t="s">
        <v>469</v>
      </c>
      <c r="M2" s="81" t="s">
        <v>470</v>
      </c>
      <c r="N2" s="81" t="s">
        <v>471</v>
      </c>
      <c r="O2" s="81" t="s">
        <v>472</v>
      </c>
      <c r="P2" s="83"/>
    </row>
    <row r="3" spans="1:16" ht="28.8" x14ac:dyDescent="0.3">
      <c r="A3" s="74" t="s">
        <v>473</v>
      </c>
      <c r="B3" s="71" t="s">
        <v>8</v>
      </c>
      <c r="C3" s="71" t="s">
        <v>9</v>
      </c>
      <c r="D3" s="71" t="s">
        <v>474</v>
      </c>
      <c r="E3" s="71" t="s">
        <v>13</v>
      </c>
      <c r="F3" s="84" t="s">
        <v>475</v>
      </c>
      <c r="G3" s="187" t="s">
        <v>476</v>
      </c>
      <c r="H3" s="239" t="s">
        <v>720</v>
      </c>
      <c r="I3" s="75" t="s">
        <v>477</v>
      </c>
      <c r="J3" s="75"/>
      <c r="K3" s="75"/>
      <c r="L3" s="76"/>
      <c r="M3" s="71" t="s">
        <v>395</v>
      </c>
      <c r="N3" s="76" t="s">
        <v>478</v>
      </c>
      <c r="O3" s="76" t="s">
        <v>479</v>
      </c>
    </row>
    <row r="4" spans="1:16" ht="81" customHeight="1" x14ac:dyDescent="0.3">
      <c r="A4" s="74" t="s">
        <v>473</v>
      </c>
      <c r="B4" s="71" t="s">
        <v>28</v>
      </c>
      <c r="C4" s="71" t="s">
        <v>30</v>
      </c>
      <c r="D4" s="71" t="s">
        <v>474</v>
      </c>
      <c r="E4" s="71" t="s">
        <v>31</v>
      </c>
      <c r="F4" s="84" t="s">
        <v>494</v>
      </c>
      <c r="G4" s="187" t="s">
        <v>495</v>
      </c>
      <c r="H4" s="239" t="s">
        <v>721</v>
      </c>
      <c r="I4" s="75" t="s">
        <v>496</v>
      </c>
      <c r="J4" s="75" t="s">
        <v>497</v>
      </c>
      <c r="K4" s="75"/>
      <c r="L4" s="76"/>
      <c r="M4" s="71" t="s">
        <v>395</v>
      </c>
      <c r="N4" s="76" t="s">
        <v>478</v>
      </c>
      <c r="O4" s="76" t="s">
        <v>498</v>
      </c>
    </row>
    <row r="5" spans="1:16" ht="28.8" x14ac:dyDescent="0.3">
      <c r="A5" s="74" t="s">
        <v>488</v>
      </c>
      <c r="B5" s="71" t="s">
        <v>43</v>
      </c>
      <c r="C5" s="71" t="s">
        <v>45</v>
      </c>
      <c r="D5" s="71" t="s">
        <v>511</v>
      </c>
      <c r="E5" s="71" t="s">
        <v>47</v>
      </c>
      <c r="F5" s="84" t="s">
        <v>46</v>
      </c>
      <c r="G5" s="187" t="s">
        <v>512</v>
      </c>
      <c r="H5" s="239" t="s">
        <v>513</v>
      </c>
      <c r="I5" s="75" t="s">
        <v>514</v>
      </c>
      <c r="J5" s="75"/>
      <c r="K5" s="75"/>
      <c r="L5" s="76"/>
      <c r="M5" s="71" t="s">
        <v>437</v>
      </c>
      <c r="N5" s="76" t="s">
        <v>478</v>
      </c>
      <c r="O5" s="76"/>
    </row>
    <row r="6" spans="1:16" ht="43.2" x14ac:dyDescent="0.3">
      <c r="A6" s="74" t="s">
        <v>490</v>
      </c>
      <c r="B6" s="71" t="s">
        <v>53</v>
      </c>
      <c r="C6" s="71" t="s">
        <v>54</v>
      </c>
      <c r="D6" s="71" t="s">
        <v>474</v>
      </c>
      <c r="E6" s="71" t="s">
        <v>56</v>
      </c>
      <c r="F6" s="84" t="s">
        <v>521</v>
      </c>
      <c r="G6" s="187" t="s">
        <v>517</v>
      </c>
      <c r="H6" s="239" t="s">
        <v>513</v>
      </c>
      <c r="I6" s="75" t="s">
        <v>522</v>
      </c>
      <c r="J6" s="75" t="s">
        <v>523</v>
      </c>
      <c r="K6" s="75"/>
      <c r="L6" s="76"/>
      <c r="M6" s="71" t="s">
        <v>402</v>
      </c>
      <c r="N6" s="76" t="s">
        <v>478</v>
      </c>
      <c r="O6" s="76" t="s">
        <v>524</v>
      </c>
    </row>
    <row r="7" spans="1:16" ht="28.8" x14ac:dyDescent="0.3">
      <c r="A7" s="74" t="s">
        <v>488</v>
      </c>
      <c r="B7" s="71" t="s">
        <v>58</v>
      </c>
      <c r="C7" s="71" t="s">
        <v>60</v>
      </c>
      <c r="D7" s="71" t="s">
        <v>525</v>
      </c>
      <c r="E7" s="71" t="s">
        <v>47</v>
      </c>
      <c r="F7" s="82" t="s">
        <v>410</v>
      </c>
      <c r="G7" s="187" t="s">
        <v>137</v>
      </c>
      <c r="H7" s="239" t="s">
        <v>513</v>
      </c>
      <c r="I7" s="75" t="s">
        <v>526</v>
      </c>
      <c r="J7" s="75"/>
      <c r="K7" s="75"/>
      <c r="L7" s="76"/>
      <c r="M7" s="71" t="s">
        <v>431</v>
      </c>
      <c r="N7" s="76" t="s">
        <v>478</v>
      </c>
      <c r="O7" s="76"/>
    </row>
    <row r="8" spans="1:16" ht="43.2" x14ac:dyDescent="0.3">
      <c r="A8" s="74" t="s">
        <v>488</v>
      </c>
      <c r="B8" s="71" t="s">
        <v>76</v>
      </c>
      <c r="C8" s="71" t="s">
        <v>44</v>
      </c>
      <c r="D8" s="71" t="s">
        <v>525</v>
      </c>
      <c r="E8" s="71" t="s">
        <v>31</v>
      </c>
      <c r="F8" s="82" t="s">
        <v>410</v>
      </c>
      <c r="G8" s="85" t="s">
        <v>410</v>
      </c>
      <c r="H8" s="239" t="s">
        <v>513</v>
      </c>
      <c r="I8" s="75" t="s">
        <v>538</v>
      </c>
      <c r="J8" s="75"/>
      <c r="K8" s="75" t="s">
        <v>539</v>
      </c>
      <c r="L8" s="76" t="s">
        <v>540</v>
      </c>
      <c r="M8" s="71" t="s">
        <v>402</v>
      </c>
      <c r="N8" s="76" t="s">
        <v>487</v>
      </c>
      <c r="O8" s="76" t="s">
        <v>541</v>
      </c>
    </row>
    <row r="9" spans="1:16" ht="28.8" x14ac:dyDescent="0.3">
      <c r="A9" s="74" t="s">
        <v>473</v>
      </c>
      <c r="B9" s="71" t="s">
        <v>79</v>
      </c>
      <c r="C9" s="71" t="s">
        <v>9</v>
      </c>
      <c r="D9" s="71" t="s">
        <v>527</v>
      </c>
      <c r="E9" s="71" t="s">
        <v>13</v>
      </c>
      <c r="F9" s="84" t="s">
        <v>51</v>
      </c>
      <c r="G9" s="187" t="s">
        <v>543</v>
      </c>
      <c r="H9" s="239" t="s">
        <v>513</v>
      </c>
      <c r="I9" s="75" t="s">
        <v>544</v>
      </c>
      <c r="J9" s="75" t="s">
        <v>545</v>
      </c>
      <c r="K9" s="75"/>
      <c r="L9" s="76"/>
      <c r="M9" s="71" t="s">
        <v>395</v>
      </c>
      <c r="N9" s="76" t="s">
        <v>478</v>
      </c>
      <c r="O9" s="76"/>
    </row>
    <row r="10" spans="1:16" ht="80.7" customHeight="1" x14ac:dyDescent="0.3">
      <c r="A10" s="74" t="s">
        <v>488</v>
      </c>
      <c r="B10" s="71" t="s">
        <v>85</v>
      </c>
      <c r="C10" s="71" t="s">
        <v>44</v>
      </c>
      <c r="D10" s="71" t="s">
        <v>481</v>
      </c>
      <c r="E10" s="71" t="s">
        <v>31</v>
      </c>
      <c r="F10" s="84" t="s">
        <v>546</v>
      </c>
      <c r="G10" s="187" t="s">
        <v>547</v>
      </c>
      <c r="H10" s="239" t="s">
        <v>513</v>
      </c>
      <c r="I10" s="75" t="s">
        <v>548</v>
      </c>
      <c r="J10" s="186"/>
      <c r="K10" s="186"/>
      <c r="L10" s="76" t="s">
        <v>549</v>
      </c>
      <c r="M10" s="71" t="s">
        <v>431</v>
      </c>
      <c r="N10" s="76" t="s">
        <v>478</v>
      </c>
      <c r="O10" s="76" t="s">
        <v>550</v>
      </c>
    </row>
    <row r="11" spans="1:16" ht="28.8" x14ac:dyDescent="0.3">
      <c r="A11" s="74" t="s">
        <v>473</v>
      </c>
      <c r="B11" s="71" t="s">
        <v>86</v>
      </c>
      <c r="C11" s="71" t="s">
        <v>23</v>
      </c>
      <c r="D11" s="71" t="s">
        <v>481</v>
      </c>
      <c r="E11" s="71" t="s">
        <v>31</v>
      </c>
      <c r="F11" s="84">
        <v>2020</v>
      </c>
      <c r="G11" s="187" t="s">
        <v>10</v>
      </c>
      <c r="H11" s="239" t="s">
        <v>513</v>
      </c>
      <c r="I11" s="75" t="s">
        <v>551</v>
      </c>
      <c r="J11" s="75"/>
      <c r="K11" s="75"/>
      <c r="L11" s="76"/>
      <c r="M11" s="71" t="s">
        <v>385</v>
      </c>
      <c r="N11" s="76" t="s">
        <v>478</v>
      </c>
      <c r="O11" s="76"/>
    </row>
    <row r="12" spans="1:16" ht="48.6" customHeight="1" x14ac:dyDescent="0.3">
      <c r="A12" s="74" t="s">
        <v>480</v>
      </c>
      <c r="B12" s="111" t="s">
        <v>15</v>
      </c>
      <c r="C12" s="71" t="s">
        <v>16</v>
      </c>
      <c r="D12" s="71" t="s">
        <v>481</v>
      </c>
      <c r="E12" s="71"/>
      <c r="F12" s="85" t="s">
        <v>482</v>
      </c>
      <c r="G12" s="85"/>
      <c r="H12" s="85"/>
      <c r="I12" s="78" t="s">
        <v>483</v>
      </c>
      <c r="J12" s="78" t="s">
        <v>484</v>
      </c>
      <c r="K12" s="78" t="s">
        <v>485</v>
      </c>
      <c r="L12" s="78" t="s">
        <v>486</v>
      </c>
      <c r="M12" s="71" t="s">
        <v>437</v>
      </c>
      <c r="N12" s="76" t="s">
        <v>487</v>
      </c>
      <c r="O12" s="76"/>
    </row>
    <row r="13" spans="1:16" ht="66" customHeight="1" x14ac:dyDescent="0.3">
      <c r="A13" s="74" t="s">
        <v>488</v>
      </c>
      <c r="B13" s="111" t="s">
        <v>20</v>
      </c>
      <c r="C13" s="71" t="s">
        <v>16</v>
      </c>
      <c r="D13" s="71" t="s">
        <v>481</v>
      </c>
      <c r="E13" s="71"/>
      <c r="F13" s="85" t="s">
        <v>482</v>
      </c>
      <c r="G13" s="85"/>
      <c r="H13" s="85"/>
      <c r="I13" s="78"/>
      <c r="J13" s="78" t="s">
        <v>489</v>
      </c>
      <c r="K13" s="78"/>
      <c r="L13" s="78"/>
      <c r="M13" s="71" t="s">
        <v>385</v>
      </c>
      <c r="N13" s="76" t="s">
        <v>487</v>
      </c>
      <c r="O13" s="76"/>
    </row>
    <row r="14" spans="1:16" ht="43.2" x14ac:dyDescent="0.3">
      <c r="A14" s="74" t="s">
        <v>490</v>
      </c>
      <c r="B14" s="71" t="s">
        <v>22</v>
      </c>
      <c r="C14" s="71" t="s">
        <v>23</v>
      </c>
      <c r="D14" s="71" t="s">
        <v>491</v>
      </c>
      <c r="E14" s="71" t="s">
        <v>13</v>
      </c>
      <c r="F14" s="84" t="s">
        <v>24</v>
      </c>
      <c r="G14" s="187" t="s">
        <v>24</v>
      </c>
      <c r="H14" s="240"/>
      <c r="I14" s="75" t="s">
        <v>492</v>
      </c>
      <c r="J14" s="75"/>
      <c r="K14" s="75"/>
      <c r="L14" s="76" t="s">
        <v>493</v>
      </c>
      <c r="M14" s="71" t="s">
        <v>385</v>
      </c>
      <c r="N14" s="76" t="s">
        <v>478</v>
      </c>
      <c r="O14" s="76"/>
    </row>
    <row r="15" spans="1:16" ht="15" customHeight="1" x14ac:dyDescent="0.3">
      <c r="A15" s="74" t="s">
        <v>480</v>
      </c>
      <c r="B15" s="111" t="s">
        <v>32</v>
      </c>
      <c r="C15" s="71" t="s">
        <v>33</v>
      </c>
      <c r="D15" s="71" t="s">
        <v>499</v>
      </c>
      <c r="E15" s="71"/>
      <c r="F15" s="85" t="s">
        <v>482</v>
      </c>
      <c r="G15" s="85"/>
      <c r="H15" s="85"/>
      <c r="I15" s="78" t="s">
        <v>483</v>
      </c>
      <c r="J15" s="78" t="s">
        <v>500</v>
      </c>
      <c r="K15" s="78"/>
      <c r="L15" s="78" t="s">
        <v>486</v>
      </c>
      <c r="M15" s="71" t="s">
        <v>395</v>
      </c>
      <c r="N15" s="76" t="s">
        <v>487</v>
      </c>
      <c r="O15" s="76"/>
    </row>
    <row r="16" spans="1:16" ht="43.2" x14ac:dyDescent="0.3">
      <c r="A16" s="74" t="s">
        <v>473</v>
      </c>
      <c r="B16" s="71" t="s">
        <v>34</v>
      </c>
      <c r="C16" s="71" t="s">
        <v>35</v>
      </c>
      <c r="D16" s="71" t="s">
        <v>501</v>
      </c>
      <c r="E16" s="71" t="s">
        <v>37</v>
      </c>
      <c r="F16" s="84">
        <v>2020</v>
      </c>
      <c r="G16" s="85"/>
      <c r="H16" s="240"/>
      <c r="I16" s="75" t="s">
        <v>502</v>
      </c>
      <c r="J16" s="75" t="s">
        <v>503</v>
      </c>
      <c r="K16" s="75"/>
      <c r="L16" s="76"/>
      <c r="M16" s="71" t="s">
        <v>437</v>
      </c>
      <c r="N16" s="76" t="s">
        <v>478</v>
      </c>
      <c r="O16" s="76"/>
    </row>
    <row r="17" spans="1:15" ht="43.2" x14ac:dyDescent="0.3">
      <c r="A17" s="74" t="s">
        <v>490</v>
      </c>
      <c r="B17" s="71" t="s">
        <v>38</v>
      </c>
      <c r="C17" s="71" t="s">
        <v>41</v>
      </c>
      <c r="D17" s="71" t="s">
        <v>504</v>
      </c>
      <c r="E17" s="71" t="s">
        <v>505</v>
      </c>
      <c r="F17" s="84" t="s">
        <v>506</v>
      </c>
      <c r="G17" s="187" t="s">
        <v>507</v>
      </c>
      <c r="H17" s="240"/>
      <c r="I17" s="75" t="s">
        <v>508</v>
      </c>
      <c r="J17" s="75" t="s">
        <v>509</v>
      </c>
      <c r="K17" s="75" t="s">
        <v>510</v>
      </c>
      <c r="L17" s="75"/>
      <c r="M17" s="71" t="s">
        <v>402</v>
      </c>
      <c r="N17" s="76" t="s">
        <v>478</v>
      </c>
      <c r="O17" s="76"/>
    </row>
    <row r="18" spans="1:15" ht="57.6" x14ac:dyDescent="0.3">
      <c r="A18" s="74" t="s">
        <v>488</v>
      </c>
      <c r="B18" s="71" t="s">
        <v>48</v>
      </c>
      <c r="C18" s="71" t="s">
        <v>50</v>
      </c>
      <c r="D18" s="71" t="s">
        <v>515</v>
      </c>
      <c r="E18" s="71" t="s">
        <v>52</v>
      </c>
      <c r="F18" s="84" t="s">
        <v>516</v>
      </c>
      <c r="G18" s="187" t="s">
        <v>517</v>
      </c>
      <c r="H18" s="240"/>
      <c r="I18" s="75" t="s">
        <v>518</v>
      </c>
      <c r="J18" s="75" t="s">
        <v>519</v>
      </c>
      <c r="K18" s="75"/>
      <c r="L18" s="76" t="s">
        <v>520</v>
      </c>
      <c r="M18" s="71" t="s">
        <v>437</v>
      </c>
      <c r="N18" s="76" t="s">
        <v>487</v>
      </c>
      <c r="O18" s="76"/>
    </row>
    <row r="19" spans="1:15" ht="28.8" x14ac:dyDescent="0.3">
      <c r="A19" s="74" t="s">
        <v>480</v>
      </c>
      <c r="B19" s="73" t="s">
        <v>170</v>
      </c>
      <c r="C19" s="71" t="s">
        <v>16</v>
      </c>
      <c r="D19" s="71" t="s">
        <v>527</v>
      </c>
      <c r="E19" s="71"/>
      <c r="F19" s="84" t="s">
        <v>528</v>
      </c>
      <c r="G19" s="85" t="s">
        <v>529</v>
      </c>
      <c r="H19" s="240"/>
      <c r="I19" s="78" t="s">
        <v>530</v>
      </c>
      <c r="J19" s="78"/>
      <c r="K19" s="78"/>
      <c r="L19" s="78" t="s">
        <v>486</v>
      </c>
      <c r="M19" s="71" t="s">
        <v>431</v>
      </c>
      <c r="N19" s="76" t="s">
        <v>478</v>
      </c>
      <c r="O19" s="76"/>
    </row>
    <row r="20" spans="1:15" ht="28.8" x14ac:dyDescent="0.3">
      <c r="A20" s="74" t="s">
        <v>488</v>
      </c>
      <c r="B20" s="71" t="s">
        <v>63</v>
      </c>
      <c r="C20" s="71" t="s">
        <v>64</v>
      </c>
      <c r="D20" s="71" t="s">
        <v>531</v>
      </c>
      <c r="E20" s="71" t="s">
        <v>31</v>
      </c>
      <c r="F20" s="85"/>
      <c r="G20" s="85"/>
      <c r="H20" s="85"/>
      <c r="I20" s="75" t="s">
        <v>532</v>
      </c>
      <c r="J20" s="75"/>
      <c r="K20" s="75"/>
      <c r="L20" s="76"/>
      <c r="M20" s="71" t="s">
        <v>402</v>
      </c>
      <c r="N20" s="76" t="s">
        <v>478</v>
      </c>
      <c r="O20" s="76"/>
    </row>
    <row r="21" spans="1:15" x14ac:dyDescent="0.3">
      <c r="A21" s="74" t="s">
        <v>488</v>
      </c>
      <c r="B21" s="111" t="s">
        <v>154</v>
      </c>
      <c r="C21" s="71"/>
      <c r="D21" s="71"/>
      <c r="E21" s="71"/>
      <c r="F21" s="85" t="s">
        <v>482</v>
      </c>
      <c r="G21" s="85"/>
      <c r="H21" s="85"/>
      <c r="I21" s="78"/>
      <c r="J21" s="78"/>
      <c r="K21" s="78"/>
      <c r="L21" s="241" t="s">
        <v>486</v>
      </c>
      <c r="M21" s="71" t="s">
        <v>385</v>
      </c>
      <c r="N21" s="182"/>
      <c r="O21" s="76"/>
    </row>
    <row r="22" spans="1:15" x14ac:dyDescent="0.3">
      <c r="A22" s="74" t="s">
        <v>480</v>
      </c>
      <c r="B22" s="111" t="s">
        <v>65</v>
      </c>
      <c r="C22" s="71" t="s">
        <v>16</v>
      </c>
      <c r="D22" s="71" t="s">
        <v>474</v>
      </c>
      <c r="E22" s="71"/>
      <c r="F22" s="85" t="s">
        <v>482</v>
      </c>
      <c r="G22" s="85"/>
      <c r="H22" s="85"/>
      <c r="I22" s="78" t="s">
        <v>533</v>
      </c>
      <c r="J22" s="78"/>
      <c r="K22" s="78"/>
      <c r="L22" s="78" t="s">
        <v>486</v>
      </c>
      <c r="M22" s="71" t="s">
        <v>431</v>
      </c>
      <c r="N22" s="76" t="s">
        <v>487</v>
      </c>
      <c r="O22" s="76"/>
    </row>
    <row r="23" spans="1:15" ht="28.8" x14ac:dyDescent="0.3">
      <c r="A23" s="74" t="s">
        <v>488</v>
      </c>
      <c r="B23" s="71" t="s">
        <v>68</v>
      </c>
      <c r="C23" s="71" t="s">
        <v>69</v>
      </c>
      <c r="D23" s="71" t="s">
        <v>534</v>
      </c>
      <c r="E23" s="71" t="s">
        <v>72</v>
      </c>
      <c r="F23" s="84">
        <v>2020</v>
      </c>
      <c r="G23" s="85"/>
      <c r="H23" s="240"/>
      <c r="I23" s="75" t="s">
        <v>535</v>
      </c>
      <c r="J23" s="75"/>
      <c r="K23" s="75"/>
      <c r="L23" s="76"/>
      <c r="M23" s="71" t="s">
        <v>431</v>
      </c>
      <c r="N23" s="76" t="s">
        <v>478</v>
      </c>
      <c r="O23" s="76"/>
    </row>
    <row r="24" spans="1:15" x14ac:dyDescent="0.3">
      <c r="A24" s="74" t="s">
        <v>488</v>
      </c>
      <c r="B24" s="74" t="s">
        <v>73</v>
      </c>
      <c r="C24" s="71" t="s">
        <v>536</v>
      </c>
      <c r="D24" s="71"/>
      <c r="E24" s="71"/>
      <c r="F24" s="82" t="s">
        <v>410</v>
      </c>
      <c r="G24" s="85"/>
      <c r="H24" s="85"/>
      <c r="I24" s="78" t="s">
        <v>537</v>
      </c>
      <c r="J24" s="78"/>
      <c r="K24" s="78"/>
      <c r="L24" s="76"/>
      <c r="M24" s="71" t="s">
        <v>395</v>
      </c>
      <c r="N24" s="76" t="s">
        <v>487</v>
      </c>
      <c r="O24" s="76"/>
    </row>
    <row r="25" spans="1:15" x14ac:dyDescent="0.3">
      <c r="A25" s="74" t="s">
        <v>490</v>
      </c>
      <c r="B25" s="71" t="s">
        <v>83</v>
      </c>
      <c r="C25" s="71" t="s">
        <v>45</v>
      </c>
      <c r="D25" s="71" t="s">
        <v>481</v>
      </c>
      <c r="E25" s="71" t="s">
        <v>13</v>
      </c>
      <c r="F25" s="84">
        <v>2020</v>
      </c>
      <c r="G25" s="187">
        <v>2021</v>
      </c>
      <c r="H25" s="239" t="s">
        <v>513</v>
      </c>
      <c r="I25" s="75" t="s">
        <v>542</v>
      </c>
      <c r="J25" s="75"/>
      <c r="K25" s="75"/>
      <c r="L25" s="76"/>
      <c r="M25" s="71" t="s">
        <v>385</v>
      </c>
      <c r="N25" s="76" t="s">
        <v>478</v>
      </c>
      <c r="O25" s="76"/>
    </row>
    <row r="26" spans="1:15" x14ac:dyDescent="0.3">
      <c r="A26" s="74" t="s">
        <v>480</v>
      </c>
      <c r="B26" s="111" t="s">
        <v>89</v>
      </c>
      <c r="C26" s="71"/>
      <c r="D26" s="71"/>
      <c r="E26" s="71"/>
      <c r="F26" s="85" t="s">
        <v>482</v>
      </c>
      <c r="G26" s="85"/>
      <c r="H26" s="240"/>
      <c r="I26" s="78"/>
      <c r="J26" s="78"/>
      <c r="K26" s="78"/>
      <c r="L26" s="78" t="s">
        <v>486</v>
      </c>
      <c r="M26" s="71" t="s">
        <v>402</v>
      </c>
      <c r="N26" s="76" t="s">
        <v>478</v>
      </c>
      <c r="O26" s="76"/>
    </row>
    <row r="27" spans="1:15" x14ac:dyDescent="0.3">
      <c r="A27" s="74" t="s">
        <v>480</v>
      </c>
      <c r="B27" s="111" t="s">
        <v>88</v>
      </c>
      <c r="C27" s="71" t="s">
        <v>168</v>
      </c>
      <c r="D27" s="71"/>
      <c r="E27" s="71"/>
      <c r="F27" s="85" t="s">
        <v>482</v>
      </c>
      <c r="G27" s="85"/>
      <c r="H27" s="85"/>
      <c r="I27" s="78"/>
      <c r="J27" s="78"/>
      <c r="K27" s="78"/>
      <c r="L27" s="78" t="s">
        <v>486</v>
      </c>
      <c r="M27" s="71" t="s">
        <v>437</v>
      </c>
      <c r="N27" s="76" t="s">
        <v>487</v>
      </c>
      <c r="O27" s="76"/>
    </row>
    <row r="28" spans="1:15" x14ac:dyDescent="0.3">
      <c r="A28" s="74" t="s">
        <v>490</v>
      </c>
      <c r="B28" s="71" t="s">
        <v>87</v>
      </c>
      <c r="C28" s="71" t="s">
        <v>59</v>
      </c>
      <c r="D28" s="71" t="s">
        <v>481</v>
      </c>
      <c r="E28" s="71" t="s">
        <v>13</v>
      </c>
      <c r="F28" s="85"/>
      <c r="G28" s="84" t="s">
        <v>547</v>
      </c>
      <c r="H28" s="240"/>
      <c r="I28" s="76" t="s">
        <v>431</v>
      </c>
      <c r="J28" s="76"/>
      <c r="K28" s="76"/>
      <c r="L28" s="76"/>
      <c r="M28" s="71" t="s">
        <v>395</v>
      </c>
      <c r="N28" s="182"/>
      <c r="O28" s="76"/>
    </row>
    <row r="31" spans="1:15" x14ac:dyDescent="0.3">
      <c r="H31" s="83" t="s">
        <v>722</v>
      </c>
      <c r="I31" s="79" t="s">
        <v>723</v>
      </c>
    </row>
    <row r="32" spans="1:15" x14ac:dyDescent="0.3">
      <c r="H32" s="83">
        <v>18</v>
      </c>
      <c r="I32" s="79">
        <v>10</v>
      </c>
      <c r="J32" s="79">
        <f>I32/H32</f>
        <v>0.55555555555555558</v>
      </c>
      <c r="K32" s="79" t="s">
        <v>8</v>
      </c>
    </row>
    <row r="33" spans="11:11" x14ac:dyDescent="0.3">
      <c r="K33" s="79" t="s">
        <v>28</v>
      </c>
    </row>
    <row r="34" spans="11:11" x14ac:dyDescent="0.3">
      <c r="K34" s="79" t="s">
        <v>43</v>
      </c>
    </row>
    <row r="35" spans="11:11" x14ac:dyDescent="0.3">
      <c r="K35" s="79" t="s">
        <v>53</v>
      </c>
    </row>
    <row r="36" spans="11:11" x14ac:dyDescent="0.3">
      <c r="K36" s="79" t="s">
        <v>58</v>
      </c>
    </row>
    <row r="37" spans="11:11" x14ac:dyDescent="0.3">
      <c r="K37" s="79" t="s">
        <v>76</v>
      </c>
    </row>
    <row r="38" spans="11:11" x14ac:dyDescent="0.3">
      <c r="K38" s="79" t="s">
        <v>79</v>
      </c>
    </row>
    <row r="39" spans="11:11" x14ac:dyDescent="0.3">
      <c r="K39" s="79" t="s">
        <v>85</v>
      </c>
    </row>
    <row r="40" spans="11:11" x14ac:dyDescent="0.3">
      <c r="K40" s="79" t="s">
        <v>86</v>
      </c>
    </row>
  </sheetData>
  <autoFilter ref="A2:O28" xr:uid="{B817EAD4-F7C0-4A60-8ABA-A607F41556AF}">
    <sortState xmlns:xlrd2="http://schemas.microsoft.com/office/spreadsheetml/2017/richdata2" ref="A3:O28">
      <sortCondition sortBy="cellColor" ref="H2:H28" dxfId="0"/>
    </sortState>
  </autoFilter>
  <mergeCells count="1">
    <mergeCell ref="F1:G1"/>
  </mergeCells>
  <phoneticPr fontId="20" type="noConversion"/>
  <hyperlinks>
    <hyperlink ref="I12" r:id="rId1" xr:uid="{43248599-8EF4-4674-80D7-DEC5A506A610}"/>
    <hyperlink ref="L12" r:id="rId2" xr:uid="{2FE6677E-34A8-416A-BA2A-22875A06425B}"/>
    <hyperlink ref="I15" r:id="rId3" xr:uid="{58DFF556-F690-4C2C-B8FE-1E80295033E0}"/>
    <hyperlink ref="L15" r:id="rId4" xr:uid="{F5610635-CD36-4ACE-BA9B-32115AD4F0A1}"/>
    <hyperlink ref="L19" r:id="rId5" xr:uid="{563EAC19-B54B-4F77-B5F4-BD2D3233C399}"/>
    <hyperlink ref="L21" r:id="rId6" xr:uid="{07DA0BB2-9845-4C18-99DC-2312A0184840}"/>
    <hyperlink ref="L22" r:id="rId7" xr:uid="{D8FFB90C-92E1-4CA5-84EA-12736E53E73A}"/>
    <hyperlink ref="L26" r:id="rId8" xr:uid="{B960A529-D2C7-44DE-94CD-E93103C3A3C6}"/>
    <hyperlink ref="L27" r:id="rId9" xr:uid="{3CD3AAD9-BBE0-4B52-96AA-BF33B469BC4C}"/>
    <hyperlink ref="I3" r:id="rId10" xr:uid="{F93D6103-F621-448B-AA0F-2D64D909DF0A}"/>
    <hyperlink ref="I14" r:id="rId11" xr:uid="{26AFDCA9-915D-4EE0-B96B-5CD993294370}"/>
    <hyperlink ref="I4" r:id="rId12" xr:uid="{4524FBE5-111D-4CF1-903F-6B99C9ADEAE9}"/>
    <hyperlink ref="I5" r:id="rId13" xr:uid="{DF3887CB-0D2D-49F2-9260-164215DCD48B}"/>
    <hyperlink ref="I17" r:id="rId14" xr:uid="{99CA7C76-CDA8-4731-9961-72FF8B9DD002}"/>
    <hyperlink ref="I18" r:id="rId15" xr:uid="{EF694FEE-6E03-432C-985B-B6BD63121D17}"/>
    <hyperlink ref="I6" r:id="rId16" xr:uid="{F93854BB-FA4A-418B-A8F1-7B69E5B9F6B6}"/>
    <hyperlink ref="I20" r:id="rId17" xr:uid="{54D70AA1-7E5B-4D6F-9A34-ADE434B31834}"/>
    <hyperlink ref="I23" r:id="rId18" location="Microdatos" xr:uid="{0541A503-5409-4EFA-8028-B6D36FA0BE83}"/>
    <hyperlink ref="I24" r:id="rId19" xr:uid="{ECF55248-A963-496A-A1B5-522DD86BD7E1}"/>
    <hyperlink ref="I25" r:id="rId20" xr:uid="{36157342-2E59-49AA-A988-3D48D6E10791}"/>
    <hyperlink ref="I11" r:id="rId21" xr:uid="{9B6FEE42-FFF3-47F1-BC07-D6C207B66259}"/>
    <hyperlink ref="I10" r:id="rId22" xr:uid="{6BE8CA92-ECE1-4985-BA2E-1A2537D22A8F}"/>
    <hyperlink ref="I9" r:id="rId23" xr:uid="{1F4F376B-CD9D-42D5-9010-DD92C374FBB0}"/>
    <hyperlink ref="I7" r:id="rId24" xr:uid="{202FAF93-B732-48B1-82C6-3C8F9A614C6E}"/>
    <hyperlink ref="I8" r:id="rId25" xr:uid="{0B30E0BF-C09A-415B-A031-17D445FAF477}"/>
    <hyperlink ref="I19" r:id="rId26" xr:uid="{89244EAC-6C50-48E3-B56A-28D2F70EDB28}"/>
    <hyperlink ref="J17" r:id="rId27" xr:uid="{A5924288-FB72-4DF4-8F24-0FFB64AD02DF}"/>
    <hyperlink ref="K17" r:id="rId28" xr:uid="{2A1CFE5C-60B4-4D08-8AE3-FA2F707E3271}"/>
    <hyperlink ref="J9" r:id="rId29" xr:uid="{E3BE833D-1019-4982-8932-83930C1ABF6E}"/>
    <hyperlink ref="I16" r:id="rId30" xr:uid="{D4B314F2-F944-4E4C-90DB-E162E5CE25DB}"/>
    <hyperlink ref="J4" r:id="rId31" xr:uid="{BB271B8F-2C27-4054-9B41-93DD3C0EDE55}"/>
    <hyperlink ref="J13" r:id="rId32" xr:uid="{B093DDF1-0C71-435C-8DF6-6A40BBEAC200}"/>
    <hyperlink ref="J12" r:id="rId33" xr:uid="{FBF07316-05C8-4FCA-A72E-0ED9CAC31DD3}"/>
    <hyperlink ref="J15" r:id="rId34" xr:uid="{711EE2B1-5EC9-4F8F-A0C1-2E6BE628CAE3}"/>
    <hyperlink ref="K8" r:id="rId35" xr:uid="{0832DFA6-3F1C-4203-B637-E39FF05E9252}"/>
    <hyperlink ref="I22" r:id="rId36" xr:uid="{5C1DD846-510E-4A20-8B0E-C83F87AF3417}"/>
    <hyperlink ref="J18" r:id="rId37" xr:uid="{7452D4F1-D743-44EF-9001-39C3E996F4D3}"/>
    <hyperlink ref="J6" r:id="rId38" xr:uid="{08D05DAC-B0A0-4695-B589-B4CC43B8E9B4}"/>
    <hyperlink ref="J16" r:id="rId39" xr:uid="{49FC0DFA-E232-48DD-A9B6-A871207718EC}"/>
  </hyperlinks>
  <pageMargins left="0.7" right="0.7" top="0.75" bottom="0.75" header="0.3" footer="0.3"/>
  <pageSetup orientation="portrait" r:id="rId4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A1EC-6E67-4062-9E6D-1E8D6ECF71B5}">
  <dimension ref="A1:V58"/>
  <sheetViews>
    <sheetView zoomScaleNormal="100" workbookViewId="0">
      <selection activeCell="H41" sqref="H41"/>
    </sheetView>
  </sheetViews>
  <sheetFormatPr defaultColWidth="9" defaultRowHeight="13.8" x14ac:dyDescent="0.3"/>
  <cols>
    <col min="1" max="1" width="22.33203125" style="59" customWidth="1"/>
    <col min="2" max="2" width="13" style="59" customWidth="1"/>
    <col min="3" max="4" width="9" style="59"/>
    <col min="5" max="5" width="11" style="59" customWidth="1"/>
    <col min="6" max="6" width="11.6640625" style="59" customWidth="1"/>
    <col min="7" max="8" width="10" style="59" customWidth="1"/>
    <col min="9" max="9" width="14.5546875" style="59" bestFit="1" customWidth="1"/>
    <col min="10" max="10" width="25.5546875" style="59" hidden="1" customWidth="1"/>
    <col min="11" max="11" width="9" style="59"/>
    <col min="12" max="12" width="23.6640625" style="59" bestFit="1" customWidth="1"/>
    <col min="13" max="13" width="39" style="59" customWidth="1"/>
    <col min="14" max="14" width="9" style="59"/>
    <col min="15" max="15" width="12" style="59" bestFit="1" customWidth="1"/>
    <col min="16" max="16" width="9" style="59"/>
    <col min="17" max="17" width="20.6640625" style="59" customWidth="1"/>
    <col min="18" max="18" width="8.44140625" style="59" bestFit="1" customWidth="1"/>
    <col min="19" max="19" width="11.6640625" style="59" bestFit="1" customWidth="1"/>
    <col min="20" max="20" width="9" style="59"/>
    <col min="21" max="22" width="11.44140625" style="59" bestFit="1" customWidth="1"/>
    <col min="23" max="16384" width="9" style="59"/>
  </cols>
  <sheetData>
    <row r="1" spans="1:12" ht="16.95" customHeight="1" x14ac:dyDescent="0.3">
      <c r="A1" s="284" t="s">
        <v>552</v>
      </c>
      <c r="B1" s="284"/>
      <c r="C1" s="284"/>
      <c r="D1" s="284"/>
      <c r="E1" s="284"/>
      <c r="F1" s="284"/>
      <c r="G1" s="284"/>
      <c r="H1" s="284"/>
      <c r="I1" s="284"/>
      <c r="J1" s="284"/>
    </row>
    <row r="2" spans="1:12" ht="18.75" customHeight="1" x14ac:dyDescent="0.3">
      <c r="A2" s="60"/>
      <c r="B2" s="285" t="s">
        <v>553</v>
      </c>
      <c r="C2" s="285"/>
      <c r="D2" s="285" t="s">
        <v>554</v>
      </c>
      <c r="E2" s="285"/>
      <c r="F2" s="285" t="s">
        <v>555</v>
      </c>
      <c r="G2" s="285"/>
      <c r="H2" s="285"/>
      <c r="I2" s="285"/>
      <c r="J2" s="285"/>
    </row>
    <row r="3" spans="1:12" x14ac:dyDescent="0.3">
      <c r="A3" s="109" t="s">
        <v>556</v>
      </c>
      <c r="B3" s="109" t="s">
        <v>557</v>
      </c>
      <c r="C3" s="109" t="s">
        <v>558</v>
      </c>
      <c r="D3" s="109" t="s">
        <v>557</v>
      </c>
      <c r="E3" s="109" t="s">
        <v>559</v>
      </c>
      <c r="F3" s="286" t="s">
        <v>560</v>
      </c>
      <c r="G3" s="286"/>
      <c r="H3" s="286"/>
      <c r="I3" s="286"/>
      <c r="J3" s="286"/>
    </row>
    <row r="4" spans="1:12" x14ac:dyDescent="0.3">
      <c r="A4" s="109" t="s">
        <v>561</v>
      </c>
      <c r="B4" s="109">
        <v>2</v>
      </c>
      <c r="C4" s="109">
        <v>3</v>
      </c>
      <c r="D4" s="109">
        <v>3</v>
      </c>
      <c r="E4" s="109">
        <v>6</v>
      </c>
      <c r="F4" s="286"/>
      <c r="G4" s="286"/>
      <c r="H4" s="286"/>
      <c r="I4" s="286"/>
      <c r="J4" s="286"/>
    </row>
    <row r="6" spans="1:12" x14ac:dyDescent="0.3">
      <c r="A6" s="284" t="s">
        <v>562</v>
      </c>
      <c r="B6" s="284"/>
      <c r="C6" s="284"/>
      <c r="D6" s="284"/>
      <c r="E6" s="284"/>
      <c r="F6" s="284"/>
      <c r="G6" s="284"/>
      <c r="H6" s="284"/>
      <c r="I6" s="284"/>
      <c r="J6" s="284"/>
    </row>
    <row r="7" spans="1:12" ht="41.7" customHeight="1" x14ac:dyDescent="0.3">
      <c r="A7" s="110"/>
      <c r="B7" s="110" t="s">
        <v>563</v>
      </c>
      <c r="C7" s="284" t="s">
        <v>564</v>
      </c>
      <c r="D7" s="284"/>
      <c r="E7" s="110" t="s">
        <v>565</v>
      </c>
      <c r="F7" s="110" t="s">
        <v>566</v>
      </c>
      <c r="G7" s="110" t="s">
        <v>567</v>
      </c>
      <c r="H7" s="110" t="s">
        <v>568</v>
      </c>
      <c r="I7" s="110" t="s">
        <v>569</v>
      </c>
      <c r="J7" s="110" t="s">
        <v>570</v>
      </c>
    </row>
    <row r="8" spans="1:12" ht="27" customHeight="1" x14ac:dyDescent="0.3">
      <c r="A8" s="286" t="s">
        <v>571</v>
      </c>
      <c r="B8" s="286">
        <f>'Encuestas Armonizadas'!AK49</f>
        <v>18</v>
      </c>
      <c r="C8" s="286" t="s">
        <v>572</v>
      </c>
      <c r="D8" s="286"/>
      <c r="E8" s="109" t="s">
        <v>557</v>
      </c>
      <c r="F8" s="109">
        <f>C4</f>
        <v>3</v>
      </c>
      <c r="G8" s="109">
        <f>B8*F8</f>
        <v>54</v>
      </c>
      <c r="H8" s="109">
        <f>G8*8</f>
        <v>432</v>
      </c>
      <c r="I8" s="109">
        <f>G8*8/1278</f>
        <v>0.3380281690140845</v>
      </c>
      <c r="J8" s="61">
        <f>G8*300</f>
        <v>16200</v>
      </c>
      <c r="L8" s="59">
        <v>4</v>
      </c>
    </row>
    <row r="9" spans="1:12" ht="27.45" customHeight="1" x14ac:dyDescent="0.3">
      <c r="A9" s="286"/>
      <c r="B9" s="286"/>
      <c r="C9" s="286"/>
      <c r="D9" s="286"/>
      <c r="E9" s="109" t="s">
        <v>559</v>
      </c>
      <c r="F9" s="109">
        <f>E4</f>
        <v>6</v>
      </c>
      <c r="G9" s="109">
        <f>B8*F9</f>
        <v>108</v>
      </c>
      <c r="H9" s="109">
        <f t="shared" ref="H9:H11" si="0">G9*8</f>
        <v>864</v>
      </c>
      <c r="I9" s="109">
        <f t="shared" ref="I9:I11" si="1">G9*8/1278</f>
        <v>0.676056338028169</v>
      </c>
      <c r="J9" s="61">
        <f>G9*300</f>
        <v>32400</v>
      </c>
    </row>
    <row r="10" spans="1:12" ht="42.75" customHeight="1" x14ac:dyDescent="0.3">
      <c r="A10" s="286" t="s">
        <v>573</v>
      </c>
      <c r="B10" s="286">
        <f>B8/5</f>
        <v>3.6</v>
      </c>
      <c r="C10" s="286" t="s">
        <v>572</v>
      </c>
      <c r="D10" s="286"/>
      <c r="E10" s="109" t="s">
        <v>557</v>
      </c>
      <c r="F10" s="109">
        <f>C4</f>
        <v>3</v>
      </c>
      <c r="G10" s="109">
        <f>B10*F10</f>
        <v>10.8</v>
      </c>
      <c r="H10" s="109">
        <f t="shared" si="0"/>
        <v>86.4</v>
      </c>
      <c r="I10" s="109">
        <f t="shared" si="1"/>
        <v>6.7605633802816908E-2</v>
      </c>
      <c r="J10" s="61">
        <f>G10*300</f>
        <v>3240</v>
      </c>
    </row>
    <row r="11" spans="1:12" x14ac:dyDescent="0.3">
      <c r="A11" s="286"/>
      <c r="B11" s="286"/>
      <c r="C11" s="286"/>
      <c r="D11" s="286"/>
      <c r="E11" s="109" t="s">
        <v>559</v>
      </c>
      <c r="F11" s="109">
        <f>E4</f>
        <v>6</v>
      </c>
      <c r="G11" s="109">
        <f>B10*F11</f>
        <v>21.6</v>
      </c>
      <c r="H11" s="109">
        <f t="shared" si="0"/>
        <v>172.8</v>
      </c>
      <c r="I11" s="109">
        <f t="shared" si="1"/>
        <v>0.13521126760563382</v>
      </c>
      <c r="J11" s="61">
        <f>G11*300</f>
        <v>6480</v>
      </c>
    </row>
    <row r="18" spans="1:22" x14ac:dyDescent="0.3">
      <c r="A18" s="284" t="s">
        <v>562</v>
      </c>
      <c r="B18" s="284"/>
      <c r="C18" s="284"/>
      <c r="D18" s="284"/>
      <c r="E18" s="284"/>
      <c r="F18" s="284"/>
      <c r="G18" s="284"/>
      <c r="H18" s="284"/>
      <c r="I18" s="284"/>
      <c r="J18" s="284"/>
    </row>
    <row r="19" spans="1:22" ht="24.6" customHeight="1" x14ac:dyDescent="0.3">
      <c r="A19" s="110"/>
      <c r="B19" s="110" t="s">
        <v>563</v>
      </c>
      <c r="C19" s="284" t="s">
        <v>564</v>
      </c>
      <c r="D19" s="284"/>
      <c r="E19" s="110" t="s">
        <v>565</v>
      </c>
      <c r="F19" s="110" t="s">
        <v>566</v>
      </c>
      <c r="G19" s="110" t="s">
        <v>567</v>
      </c>
      <c r="H19" s="110" t="s">
        <v>568</v>
      </c>
      <c r="I19" s="175" t="s">
        <v>569</v>
      </c>
      <c r="J19" s="110" t="s">
        <v>570</v>
      </c>
    </row>
    <row r="20" spans="1:22" ht="41.4" x14ac:dyDescent="0.3">
      <c r="A20" s="109" t="s">
        <v>571</v>
      </c>
      <c r="B20" s="109">
        <v>18</v>
      </c>
      <c r="C20" s="286" t="s">
        <v>572</v>
      </c>
      <c r="D20" s="286"/>
      <c r="E20" s="109" t="s">
        <v>574</v>
      </c>
      <c r="F20" s="109">
        <v>4</v>
      </c>
      <c r="G20" s="109">
        <f>B20*F20</f>
        <v>72</v>
      </c>
      <c r="H20" s="109">
        <f>G20*8</f>
        <v>576</v>
      </c>
      <c r="I20" s="176">
        <f>G20*8/1278</f>
        <v>0.45070422535211269</v>
      </c>
      <c r="J20" s="61">
        <f>G20*300</f>
        <v>21600</v>
      </c>
    </row>
    <row r="24" spans="1:22" ht="12.75" customHeight="1" x14ac:dyDescent="0.3">
      <c r="A24" s="287" t="s">
        <v>575</v>
      </c>
      <c r="B24" s="288"/>
      <c r="C24" s="288"/>
      <c r="D24" s="288"/>
      <c r="E24" s="288"/>
      <c r="F24" s="288"/>
      <c r="G24" s="288"/>
      <c r="H24" s="288"/>
      <c r="I24" s="289"/>
      <c r="J24" s="179"/>
    </row>
    <row r="25" spans="1:22" ht="32.25" customHeight="1" x14ac:dyDescent="0.3">
      <c r="A25" s="110"/>
      <c r="B25" s="110" t="s">
        <v>563</v>
      </c>
      <c r="C25" s="284" t="s">
        <v>564</v>
      </c>
      <c r="D25" s="284"/>
      <c r="E25" s="110" t="s">
        <v>565</v>
      </c>
      <c r="F25" s="110" t="s">
        <v>566</v>
      </c>
      <c r="G25" s="110" t="s">
        <v>567</v>
      </c>
      <c r="H25" s="110" t="s">
        <v>568</v>
      </c>
      <c r="I25" s="175" t="s">
        <v>569</v>
      </c>
      <c r="J25" s="110" t="s">
        <v>570</v>
      </c>
    </row>
    <row r="26" spans="1:22" x14ac:dyDescent="0.3">
      <c r="A26" s="109" t="s">
        <v>576</v>
      </c>
      <c r="B26" s="109">
        <v>198</v>
      </c>
      <c r="C26" s="286" t="s">
        <v>572</v>
      </c>
      <c r="D26" s="286"/>
      <c r="E26" s="109" t="s">
        <v>574</v>
      </c>
      <c r="F26" s="109">
        <v>3</v>
      </c>
      <c r="G26" s="109">
        <f>B26*F26</f>
        <v>594</v>
      </c>
      <c r="H26" s="109">
        <f>G26*8</f>
        <v>4752</v>
      </c>
      <c r="I26" s="176">
        <f>G26*8/1278</f>
        <v>3.7183098591549295</v>
      </c>
      <c r="J26" s="61">
        <f>G26*300</f>
        <v>178200</v>
      </c>
    </row>
    <row r="27" spans="1:22" x14ac:dyDescent="0.3">
      <c r="L27" s="178" t="s">
        <v>577</v>
      </c>
      <c r="M27" s="178" t="s">
        <v>578</v>
      </c>
      <c r="Q27" s="178" t="s">
        <v>557</v>
      </c>
      <c r="R27" s="178" t="s">
        <v>579</v>
      </c>
      <c r="S27" s="178" t="s">
        <v>580</v>
      </c>
      <c r="T27" s="178" t="s">
        <v>581</v>
      </c>
    </row>
    <row r="28" spans="1:22" x14ac:dyDescent="0.3">
      <c r="A28" s="284" t="s">
        <v>575</v>
      </c>
      <c r="B28" s="284"/>
      <c r="C28" s="284"/>
      <c r="D28" s="284"/>
      <c r="E28" s="284"/>
      <c r="F28" s="284"/>
      <c r="G28" s="284"/>
      <c r="H28" s="284"/>
      <c r="I28" s="284"/>
      <c r="J28" s="284"/>
      <c r="L28" s="59" t="s">
        <v>582</v>
      </c>
      <c r="M28" s="59">
        <v>3</v>
      </c>
      <c r="N28" s="59">
        <f>M28*$M$36</f>
        <v>74.25</v>
      </c>
      <c r="O28" s="177" t="s">
        <v>583</v>
      </c>
      <c r="P28" s="109">
        <v>10</v>
      </c>
      <c r="Q28" s="59">
        <v>10</v>
      </c>
      <c r="R28" s="59">
        <f>P28*Q28</f>
        <v>100</v>
      </c>
      <c r="S28" s="59">
        <f>R28/60</f>
        <v>1.6666666666666667</v>
      </c>
    </row>
    <row r="29" spans="1:22" ht="33.75" customHeight="1" x14ac:dyDescent="0.3">
      <c r="A29" s="110"/>
      <c r="B29" s="110" t="s">
        <v>563</v>
      </c>
      <c r="C29" s="284" t="s">
        <v>564</v>
      </c>
      <c r="D29" s="284"/>
      <c r="E29" s="110" t="s">
        <v>565</v>
      </c>
      <c r="F29" s="110" t="s">
        <v>566</v>
      </c>
      <c r="G29" s="110" t="s">
        <v>567</v>
      </c>
      <c r="H29" s="110" t="s">
        <v>568</v>
      </c>
      <c r="I29" s="175" t="s">
        <v>569</v>
      </c>
      <c r="J29" s="110" t="s">
        <v>570</v>
      </c>
      <c r="L29" s="59" t="s">
        <v>385</v>
      </c>
      <c r="M29" s="59">
        <v>1</v>
      </c>
      <c r="N29" s="59">
        <f t="shared" ref="N29:N34" si="2">M29*$M$36</f>
        <v>24.75</v>
      </c>
      <c r="O29" s="177" t="s">
        <v>584</v>
      </c>
      <c r="P29" s="109">
        <v>18</v>
      </c>
      <c r="Q29" s="59">
        <v>10</v>
      </c>
      <c r="R29" s="59">
        <f t="shared" ref="R29:R37" si="3">P29*Q29</f>
        <v>180</v>
      </c>
      <c r="S29" s="59">
        <f t="shared" ref="S29:S36" si="4">R29/60</f>
        <v>3</v>
      </c>
      <c r="U29" s="59">
        <f>S28*2</f>
        <v>3.3333333333333335</v>
      </c>
    </row>
    <row r="30" spans="1:22" x14ac:dyDescent="0.3">
      <c r="A30" s="109" t="s">
        <v>576</v>
      </c>
      <c r="B30" s="109">
        <v>29</v>
      </c>
      <c r="C30" s="286" t="s">
        <v>572</v>
      </c>
      <c r="D30" s="286"/>
      <c r="E30" s="109" t="s">
        <v>574</v>
      </c>
      <c r="F30" s="109">
        <v>0.4</v>
      </c>
      <c r="G30" s="109">
        <f>B30*F30</f>
        <v>11.600000000000001</v>
      </c>
      <c r="H30" s="109">
        <f>G30*8</f>
        <v>92.800000000000011</v>
      </c>
      <c r="I30" s="176">
        <f>G30*8/1278</f>
        <v>7.2613458528951499E-2</v>
      </c>
      <c r="J30" s="61">
        <f>G30*300</f>
        <v>3480.0000000000005</v>
      </c>
      <c r="L30" s="59" t="s">
        <v>395</v>
      </c>
      <c r="M30" s="59">
        <v>1</v>
      </c>
      <c r="N30" s="59">
        <f t="shared" si="2"/>
        <v>24.75</v>
      </c>
      <c r="O30" s="177" t="s">
        <v>585</v>
      </c>
      <c r="P30" s="109">
        <v>5</v>
      </c>
      <c r="Q30" s="59">
        <v>10</v>
      </c>
      <c r="R30" s="59">
        <f t="shared" si="3"/>
        <v>50</v>
      </c>
      <c r="S30" s="59">
        <f t="shared" si="4"/>
        <v>0.83333333333333337</v>
      </c>
      <c r="U30" s="59">
        <f>U29/8</f>
        <v>0.41666666666666669</v>
      </c>
      <c r="V30" s="59">
        <f>U30*198</f>
        <v>82.5</v>
      </c>
    </row>
    <row r="31" spans="1:22" x14ac:dyDescent="0.3">
      <c r="L31" s="59" t="s">
        <v>402</v>
      </c>
      <c r="M31" s="59">
        <v>1</v>
      </c>
      <c r="N31" s="59">
        <f t="shared" si="2"/>
        <v>24.75</v>
      </c>
      <c r="O31" s="177" t="s">
        <v>586</v>
      </c>
      <c r="P31" s="109">
        <v>7</v>
      </c>
      <c r="Q31" s="59">
        <v>10</v>
      </c>
      <c r="R31" s="59">
        <f t="shared" si="3"/>
        <v>70</v>
      </c>
      <c r="S31" s="59">
        <f t="shared" si="4"/>
        <v>1.1666666666666667</v>
      </c>
      <c r="V31" s="59">
        <f>V30/M34</f>
        <v>10.3125</v>
      </c>
    </row>
    <row r="32" spans="1:22" x14ac:dyDescent="0.3">
      <c r="L32" s="59" t="s">
        <v>437</v>
      </c>
      <c r="M32" s="59">
        <v>1</v>
      </c>
      <c r="N32" s="59">
        <f t="shared" si="2"/>
        <v>24.75</v>
      </c>
      <c r="O32" s="177" t="s">
        <v>587</v>
      </c>
      <c r="P32" s="109">
        <v>4</v>
      </c>
      <c r="Q32" s="59">
        <v>10</v>
      </c>
      <c r="R32" s="59">
        <f t="shared" si="3"/>
        <v>40</v>
      </c>
      <c r="S32" s="59">
        <f t="shared" si="4"/>
        <v>0.66666666666666663</v>
      </c>
    </row>
    <row r="33" spans="1:20" x14ac:dyDescent="0.3">
      <c r="L33" s="59" t="s">
        <v>411</v>
      </c>
      <c r="M33" s="59">
        <v>1</v>
      </c>
      <c r="N33" s="59">
        <f t="shared" si="2"/>
        <v>24.75</v>
      </c>
      <c r="O33" s="177" t="s">
        <v>588</v>
      </c>
      <c r="P33" s="109">
        <v>13</v>
      </c>
      <c r="Q33" s="59">
        <v>10</v>
      </c>
      <c r="R33" s="59">
        <f t="shared" si="3"/>
        <v>130</v>
      </c>
      <c r="S33" s="59">
        <f t="shared" si="4"/>
        <v>2.1666666666666665</v>
      </c>
    </row>
    <row r="34" spans="1:20" x14ac:dyDescent="0.3">
      <c r="M34" s="59">
        <f>SUM(M28:M33)</f>
        <v>8</v>
      </c>
      <c r="N34" s="59">
        <f t="shared" si="2"/>
        <v>198</v>
      </c>
      <c r="O34" s="177" t="s">
        <v>589</v>
      </c>
      <c r="P34" s="109">
        <v>19</v>
      </c>
      <c r="Q34" s="59">
        <v>10</v>
      </c>
      <c r="R34" s="59">
        <f t="shared" si="3"/>
        <v>190</v>
      </c>
      <c r="S34" s="59">
        <f t="shared" si="4"/>
        <v>3.1666666666666665</v>
      </c>
    </row>
    <row r="35" spans="1:20" x14ac:dyDescent="0.3">
      <c r="O35" s="177" t="s">
        <v>590</v>
      </c>
      <c r="P35" s="109">
        <v>5</v>
      </c>
      <c r="Q35" s="59">
        <v>10</v>
      </c>
      <c r="R35" s="59">
        <f t="shared" si="3"/>
        <v>50</v>
      </c>
      <c r="S35" s="59">
        <f t="shared" si="4"/>
        <v>0.83333333333333337</v>
      </c>
    </row>
    <row r="36" spans="1:20" x14ac:dyDescent="0.3">
      <c r="M36" s="59">
        <f>B26/M34</f>
        <v>24.75</v>
      </c>
      <c r="O36" s="177" t="s">
        <v>591</v>
      </c>
      <c r="P36" s="109">
        <v>6</v>
      </c>
      <c r="Q36" s="59">
        <v>10</v>
      </c>
      <c r="R36" s="59">
        <f t="shared" si="3"/>
        <v>60</v>
      </c>
      <c r="S36" s="59">
        <f t="shared" si="4"/>
        <v>1</v>
      </c>
    </row>
    <row r="37" spans="1:20" x14ac:dyDescent="0.3">
      <c r="M37" s="59">
        <f>M36/4</f>
        <v>6.1875</v>
      </c>
      <c r="O37" s="109" t="s">
        <v>90</v>
      </c>
      <c r="P37" s="109">
        <f>SUM(P28:P36)</f>
        <v>87</v>
      </c>
      <c r="Q37" s="59">
        <v>10</v>
      </c>
      <c r="R37" s="59">
        <f t="shared" si="3"/>
        <v>870</v>
      </c>
      <c r="S37" s="59">
        <f>R37/60</f>
        <v>14.5</v>
      </c>
      <c r="T37" s="59">
        <f>S37/8</f>
        <v>1.8125</v>
      </c>
    </row>
    <row r="38" spans="1:20" x14ac:dyDescent="0.3">
      <c r="B38" s="59" t="s">
        <v>592</v>
      </c>
      <c r="C38" s="59" t="s">
        <v>593</v>
      </c>
      <c r="D38" s="59" t="s">
        <v>594</v>
      </c>
      <c r="E38" s="59" t="s">
        <v>595</v>
      </c>
      <c r="F38" s="59" t="s">
        <v>596</v>
      </c>
      <c r="G38" s="59" t="s">
        <v>90</v>
      </c>
    </row>
    <row r="39" spans="1:20" ht="41.4" x14ac:dyDescent="0.3">
      <c r="A39" s="59" t="s">
        <v>582</v>
      </c>
      <c r="B39" s="185">
        <f>$M$37*2</f>
        <v>12.375</v>
      </c>
      <c r="C39" s="185">
        <f t="shared" ref="C39:E39" si="5">$M$37*2</f>
        <v>12.375</v>
      </c>
      <c r="D39" s="185">
        <f t="shared" si="5"/>
        <v>12.375</v>
      </c>
      <c r="E39" s="185">
        <f t="shared" si="5"/>
        <v>12.375</v>
      </c>
      <c r="F39" s="59" t="s">
        <v>597</v>
      </c>
      <c r="G39" s="59">
        <v>50</v>
      </c>
    </row>
    <row r="40" spans="1:20" ht="27.6" x14ac:dyDescent="0.3">
      <c r="A40" s="59" t="s">
        <v>385</v>
      </c>
      <c r="B40" s="185">
        <f>$M$37</f>
        <v>6.1875</v>
      </c>
      <c r="C40" s="185">
        <f>$M$37</f>
        <v>6.1875</v>
      </c>
      <c r="D40" s="185">
        <f>$M$37</f>
        <v>6.1875</v>
      </c>
      <c r="E40" s="185">
        <f>$M$37</f>
        <v>6.1875</v>
      </c>
      <c r="F40" s="59" t="s">
        <v>598</v>
      </c>
      <c r="G40" s="59">
        <v>25</v>
      </c>
    </row>
    <row r="41" spans="1:20" ht="41.4" x14ac:dyDescent="0.3">
      <c r="A41" s="59" t="s">
        <v>395</v>
      </c>
      <c r="B41" s="185">
        <f>$M$37*2</f>
        <v>12.375</v>
      </c>
      <c r="C41" s="185">
        <f t="shared" ref="C41:E41" si="6">$M$37*2</f>
        <v>12.375</v>
      </c>
      <c r="D41" s="185">
        <f t="shared" si="6"/>
        <v>12.375</v>
      </c>
      <c r="E41" s="185">
        <f t="shared" si="6"/>
        <v>12.375</v>
      </c>
      <c r="F41" s="59" t="s">
        <v>599</v>
      </c>
      <c r="G41" s="59">
        <v>48</v>
      </c>
    </row>
    <row r="42" spans="1:20" ht="27.6" x14ac:dyDescent="0.3">
      <c r="A42" s="59" t="s">
        <v>402</v>
      </c>
      <c r="B42" s="185">
        <f t="shared" ref="B42:E44" si="7">$M$37</f>
        <v>6.1875</v>
      </c>
      <c r="C42" s="185">
        <f t="shared" si="7"/>
        <v>6.1875</v>
      </c>
      <c r="D42" s="185">
        <f t="shared" si="7"/>
        <v>6.1875</v>
      </c>
      <c r="E42" s="185">
        <f t="shared" si="7"/>
        <v>6.1875</v>
      </c>
      <c r="F42" s="59" t="s">
        <v>600</v>
      </c>
      <c r="G42" s="59">
        <v>25</v>
      </c>
      <c r="N42" s="178"/>
      <c r="Q42" s="180" t="s">
        <v>601</v>
      </c>
      <c r="R42" s="180" t="s">
        <v>602</v>
      </c>
      <c r="S42" s="180">
        <f>SUM(S43:S50)</f>
        <v>7</v>
      </c>
    </row>
    <row r="43" spans="1:20" ht="27.6" x14ac:dyDescent="0.3">
      <c r="A43" s="59" t="s">
        <v>437</v>
      </c>
      <c r="B43" s="185">
        <f t="shared" si="7"/>
        <v>6.1875</v>
      </c>
      <c r="C43" s="185">
        <f t="shared" si="7"/>
        <v>6.1875</v>
      </c>
      <c r="D43" s="185">
        <f t="shared" si="7"/>
        <v>6.1875</v>
      </c>
      <c r="E43" s="185">
        <f t="shared" si="7"/>
        <v>6.1875</v>
      </c>
      <c r="F43" s="59" t="s">
        <v>603</v>
      </c>
      <c r="G43" s="59">
        <v>25</v>
      </c>
      <c r="L43" s="291" t="s">
        <v>604</v>
      </c>
      <c r="M43" s="291"/>
      <c r="Q43" s="177" t="s">
        <v>605</v>
      </c>
      <c r="R43" s="109" t="s">
        <v>385</v>
      </c>
      <c r="S43" s="109">
        <v>1</v>
      </c>
    </row>
    <row r="44" spans="1:20" ht="27.6" x14ac:dyDescent="0.3">
      <c r="A44" s="59" t="s">
        <v>411</v>
      </c>
      <c r="B44" s="185">
        <f t="shared" si="7"/>
        <v>6.1875</v>
      </c>
      <c r="C44" s="185">
        <f t="shared" si="7"/>
        <v>6.1875</v>
      </c>
      <c r="D44" s="185">
        <f t="shared" si="7"/>
        <v>6.1875</v>
      </c>
      <c r="E44" s="185">
        <f t="shared" si="7"/>
        <v>6.1875</v>
      </c>
      <c r="F44" s="59" t="s">
        <v>606</v>
      </c>
      <c r="G44" s="59">
        <v>25</v>
      </c>
      <c r="L44" s="109" t="s">
        <v>607</v>
      </c>
      <c r="M44" s="109">
        <v>198</v>
      </c>
      <c r="Q44" s="177" t="s">
        <v>608</v>
      </c>
      <c r="R44" s="286" t="s">
        <v>395</v>
      </c>
      <c r="S44" s="286">
        <v>2</v>
      </c>
    </row>
    <row r="45" spans="1:20" x14ac:dyDescent="0.3">
      <c r="L45" s="109" t="s">
        <v>609</v>
      </c>
      <c r="M45" s="109">
        <f>M34</f>
        <v>8</v>
      </c>
      <c r="Q45" s="177" t="s">
        <v>610</v>
      </c>
      <c r="R45" s="286"/>
      <c r="S45" s="286"/>
    </row>
    <row r="46" spans="1:20" x14ac:dyDescent="0.3">
      <c r="L46" s="109" t="s">
        <v>611</v>
      </c>
      <c r="M46" s="181">
        <f>M36</f>
        <v>24.75</v>
      </c>
      <c r="Q46" s="177" t="s">
        <v>612</v>
      </c>
      <c r="R46" s="109" t="s">
        <v>402</v>
      </c>
      <c r="S46" s="109">
        <v>1</v>
      </c>
    </row>
    <row r="47" spans="1:20" x14ac:dyDescent="0.3">
      <c r="L47" s="109" t="s">
        <v>613</v>
      </c>
      <c r="M47" s="109">
        <v>4</v>
      </c>
      <c r="Q47" s="177" t="s">
        <v>614</v>
      </c>
      <c r="R47" s="109" t="s">
        <v>437</v>
      </c>
      <c r="S47" s="109">
        <v>1</v>
      </c>
    </row>
    <row r="48" spans="1:20" x14ac:dyDescent="0.3">
      <c r="Q48" s="109"/>
      <c r="R48" s="109" t="s">
        <v>411</v>
      </c>
      <c r="S48" s="109">
        <v>0</v>
      </c>
    </row>
    <row r="49" spans="1:19" x14ac:dyDescent="0.3">
      <c r="L49" s="290" t="s">
        <v>615</v>
      </c>
      <c r="M49" s="290"/>
      <c r="Q49" s="177" t="s">
        <v>616</v>
      </c>
      <c r="R49" s="286" t="s">
        <v>617</v>
      </c>
      <c r="S49" s="286">
        <v>2</v>
      </c>
    </row>
    <row r="50" spans="1:19" x14ac:dyDescent="0.3">
      <c r="A50" s="290" t="s">
        <v>618</v>
      </c>
      <c r="B50" s="290"/>
      <c r="C50" s="290"/>
      <c r="L50" s="180" t="s">
        <v>619</v>
      </c>
      <c r="M50" s="180" t="s">
        <v>620</v>
      </c>
      <c r="Q50" s="177" t="s">
        <v>621</v>
      </c>
      <c r="R50" s="286"/>
      <c r="S50" s="286"/>
    </row>
    <row r="51" spans="1:19" x14ac:dyDescent="0.3">
      <c r="A51" s="180" t="s">
        <v>622</v>
      </c>
      <c r="B51" s="180" t="s">
        <v>596</v>
      </c>
      <c r="C51" s="180" t="s">
        <v>90</v>
      </c>
      <c r="L51" s="292" t="s">
        <v>623</v>
      </c>
      <c r="M51" s="177" t="s">
        <v>624</v>
      </c>
    </row>
    <row r="52" spans="1:19" ht="42" customHeight="1" x14ac:dyDescent="0.3">
      <c r="A52" s="109" t="s">
        <v>582</v>
      </c>
      <c r="B52" s="109" t="s">
        <v>625</v>
      </c>
      <c r="C52" s="109">
        <v>74</v>
      </c>
      <c r="D52" s="185"/>
      <c r="E52" s="185"/>
      <c r="L52" s="292"/>
      <c r="M52" s="177" t="s">
        <v>626</v>
      </c>
    </row>
    <row r="53" spans="1:19" ht="27.6" x14ac:dyDescent="0.3">
      <c r="A53" s="109" t="s">
        <v>385</v>
      </c>
      <c r="B53" s="109" t="s">
        <v>598</v>
      </c>
      <c r="C53" s="109">
        <v>25</v>
      </c>
      <c r="D53" s="185"/>
      <c r="E53" s="185"/>
      <c r="L53" s="292"/>
      <c r="M53" s="177" t="s">
        <v>588</v>
      </c>
    </row>
    <row r="54" spans="1:19" ht="27.6" x14ac:dyDescent="0.3">
      <c r="A54" s="109" t="s">
        <v>395</v>
      </c>
      <c r="B54" s="109" t="s">
        <v>627</v>
      </c>
      <c r="C54" s="109">
        <v>24</v>
      </c>
      <c r="D54" s="185"/>
      <c r="E54" s="185"/>
      <c r="L54" s="286" t="s">
        <v>628</v>
      </c>
      <c r="M54" s="177" t="s">
        <v>629</v>
      </c>
    </row>
    <row r="55" spans="1:19" ht="27.6" x14ac:dyDescent="0.3">
      <c r="A55" s="109" t="s">
        <v>402</v>
      </c>
      <c r="B55" s="109" t="s">
        <v>600</v>
      </c>
      <c r="C55" s="109">
        <v>25</v>
      </c>
      <c r="D55" s="185"/>
      <c r="E55" s="185"/>
      <c r="L55" s="286"/>
      <c r="M55" s="109" t="s">
        <v>630</v>
      </c>
    </row>
    <row r="56" spans="1:19" x14ac:dyDescent="0.3">
      <c r="A56" s="109" t="s">
        <v>437</v>
      </c>
      <c r="B56" s="109" t="s">
        <v>603</v>
      </c>
      <c r="C56" s="109">
        <v>25</v>
      </c>
      <c r="D56" s="185"/>
      <c r="E56" s="185"/>
    </row>
    <row r="57" spans="1:19" ht="27.6" x14ac:dyDescent="0.3">
      <c r="A57" s="109" t="s">
        <v>411</v>
      </c>
      <c r="B57" s="109" t="s">
        <v>631</v>
      </c>
      <c r="C57" s="109">
        <v>25</v>
      </c>
      <c r="D57" s="185"/>
      <c r="E57" s="185"/>
    </row>
    <row r="58" spans="1:19" x14ac:dyDescent="0.3">
      <c r="A58" s="284" t="s">
        <v>90</v>
      </c>
      <c r="B58" s="284"/>
      <c r="C58" s="110">
        <f>SUM(C52:C57)</f>
        <v>198</v>
      </c>
    </row>
  </sheetData>
  <mergeCells count="32">
    <mergeCell ref="L54:L55"/>
    <mergeCell ref="A58:B58"/>
    <mergeCell ref="C26:D26"/>
    <mergeCell ref="A28:J28"/>
    <mergeCell ref="C29:D29"/>
    <mergeCell ref="L43:M43"/>
    <mergeCell ref="L51:L53"/>
    <mergeCell ref="R49:R50"/>
    <mergeCell ref="S49:S50"/>
    <mergeCell ref="R44:R45"/>
    <mergeCell ref="S44:S45"/>
    <mergeCell ref="A50:C50"/>
    <mergeCell ref="L49:M49"/>
    <mergeCell ref="C8:D9"/>
    <mergeCell ref="A8:A9"/>
    <mergeCell ref="B8:B9"/>
    <mergeCell ref="A10:A11"/>
    <mergeCell ref="B10:B11"/>
    <mergeCell ref="C10:D11"/>
    <mergeCell ref="A18:J18"/>
    <mergeCell ref="C19:D19"/>
    <mergeCell ref="C20:D20"/>
    <mergeCell ref="C30:D30"/>
    <mergeCell ref="A24:I24"/>
    <mergeCell ref="C25:D25"/>
    <mergeCell ref="A1:J1"/>
    <mergeCell ref="C7:D7"/>
    <mergeCell ref="B2:C2"/>
    <mergeCell ref="D2:E2"/>
    <mergeCell ref="F3:J4"/>
    <mergeCell ref="F2:J2"/>
    <mergeCell ref="A6:J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765F-CEC6-45AB-BF7A-BA16A870DE39}">
  <dimension ref="B1:T100"/>
  <sheetViews>
    <sheetView workbookViewId="0">
      <selection activeCell="F54" sqref="F54"/>
    </sheetView>
  </sheetViews>
  <sheetFormatPr defaultRowHeight="14.4" x14ac:dyDescent="0.3"/>
  <cols>
    <col min="2" max="2" width="5.5546875" bestFit="1" customWidth="1"/>
    <col min="3" max="3" width="10.5546875" customWidth="1"/>
    <col min="5" max="21" width="11.88671875" customWidth="1"/>
  </cols>
  <sheetData>
    <row r="1" spans="2:12" ht="15" thickBot="1" x14ac:dyDescent="0.35"/>
    <row r="2" spans="2:12" ht="15" thickBot="1" x14ac:dyDescent="0.35">
      <c r="B2" s="189" t="s">
        <v>8</v>
      </c>
      <c r="C2" s="190" t="s">
        <v>632</v>
      </c>
      <c r="E2" s="225" t="s">
        <v>8</v>
      </c>
      <c r="F2" s="226" t="s">
        <v>633</v>
      </c>
      <c r="I2" s="232" t="s">
        <v>8</v>
      </c>
      <c r="J2" s="233" t="s">
        <v>633</v>
      </c>
      <c r="K2" s="233" t="s">
        <v>9</v>
      </c>
      <c r="L2" s="231" t="s">
        <v>8</v>
      </c>
    </row>
    <row r="3" spans="2:12" ht="15" thickBot="1" x14ac:dyDescent="0.35">
      <c r="B3" s="191" t="s">
        <v>15</v>
      </c>
      <c r="C3" s="192" t="s">
        <v>634</v>
      </c>
      <c r="E3" s="193" t="s">
        <v>15</v>
      </c>
      <c r="F3" s="194" t="s">
        <v>634</v>
      </c>
      <c r="I3" s="234" t="s">
        <v>15</v>
      </c>
      <c r="J3" s="235" t="s">
        <v>635</v>
      </c>
      <c r="K3" s="235" t="s">
        <v>16</v>
      </c>
      <c r="L3" s="224" t="s">
        <v>15</v>
      </c>
    </row>
    <row r="4" spans="2:12" ht="15" thickBot="1" x14ac:dyDescent="0.35">
      <c r="B4" s="191" t="s">
        <v>28</v>
      </c>
      <c r="C4" s="192" t="s">
        <v>636</v>
      </c>
      <c r="E4" s="221" t="s">
        <v>28</v>
      </c>
      <c r="F4" s="222" t="s">
        <v>637</v>
      </c>
      <c r="I4" s="234" t="s">
        <v>20</v>
      </c>
      <c r="J4" s="235">
        <v>2007</v>
      </c>
      <c r="K4" s="235" t="s">
        <v>16</v>
      </c>
      <c r="L4" s="224" t="s">
        <v>20</v>
      </c>
    </row>
    <row r="5" spans="2:12" ht="15" thickBot="1" x14ac:dyDescent="0.35">
      <c r="B5" s="191" t="s">
        <v>32</v>
      </c>
      <c r="C5" s="192" t="s">
        <v>638</v>
      </c>
      <c r="E5" s="193" t="s">
        <v>32</v>
      </c>
      <c r="F5" s="194" t="s">
        <v>638</v>
      </c>
      <c r="I5" s="234" t="s">
        <v>22</v>
      </c>
      <c r="J5" s="235" t="s">
        <v>639</v>
      </c>
      <c r="K5" s="235" t="s">
        <v>23</v>
      </c>
      <c r="L5" s="224" t="s">
        <v>22</v>
      </c>
    </row>
    <row r="6" spans="2:12" ht="15" thickBot="1" x14ac:dyDescent="0.35">
      <c r="B6" s="191" t="s">
        <v>34</v>
      </c>
      <c r="C6" s="192" t="s">
        <v>640</v>
      </c>
      <c r="E6" s="193" t="s">
        <v>34</v>
      </c>
      <c r="F6" s="194" t="s">
        <v>640</v>
      </c>
      <c r="I6" s="234" t="s">
        <v>28</v>
      </c>
      <c r="J6" s="235" t="s">
        <v>641</v>
      </c>
      <c r="K6" s="235" t="s">
        <v>642</v>
      </c>
      <c r="L6" s="224" t="s">
        <v>28</v>
      </c>
    </row>
    <row r="7" spans="2:12" ht="15" thickBot="1" x14ac:dyDescent="0.35">
      <c r="B7" s="191" t="s">
        <v>38</v>
      </c>
      <c r="C7" s="192" t="s">
        <v>643</v>
      </c>
      <c r="E7" s="221" t="s">
        <v>38</v>
      </c>
      <c r="F7" s="222" t="s">
        <v>644</v>
      </c>
      <c r="I7" s="234" t="s">
        <v>32</v>
      </c>
      <c r="J7" s="235" t="s">
        <v>645</v>
      </c>
      <c r="K7" s="235" t="s">
        <v>33</v>
      </c>
      <c r="L7" s="231" t="s">
        <v>32</v>
      </c>
    </row>
    <row r="8" spans="2:12" ht="15" thickBot="1" x14ac:dyDescent="0.35">
      <c r="B8" s="191" t="s">
        <v>43</v>
      </c>
      <c r="C8" s="192" t="s">
        <v>646</v>
      </c>
      <c r="E8" s="227" t="s">
        <v>43</v>
      </c>
      <c r="F8" s="228" t="s">
        <v>646</v>
      </c>
      <c r="I8" s="234" t="s">
        <v>34</v>
      </c>
      <c r="J8" s="235" t="s">
        <v>647</v>
      </c>
      <c r="K8" s="235" t="s">
        <v>35</v>
      </c>
      <c r="L8" s="231" t="s">
        <v>34</v>
      </c>
    </row>
    <row r="9" spans="2:12" ht="15" thickBot="1" x14ac:dyDescent="0.35">
      <c r="B9" s="191" t="s">
        <v>48</v>
      </c>
      <c r="C9" s="192" t="s">
        <v>643</v>
      </c>
      <c r="E9" s="227" t="s">
        <v>48</v>
      </c>
      <c r="F9" s="228" t="s">
        <v>648</v>
      </c>
      <c r="I9" s="234" t="s">
        <v>38</v>
      </c>
      <c r="J9" s="235" t="s">
        <v>644</v>
      </c>
      <c r="K9" s="235" t="s">
        <v>41</v>
      </c>
      <c r="L9" s="231" t="s">
        <v>38</v>
      </c>
    </row>
    <row r="10" spans="2:12" ht="15" thickBot="1" x14ac:dyDescent="0.35">
      <c r="B10" s="191" t="s">
        <v>53</v>
      </c>
      <c r="C10" s="192" t="s">
        <v>649</v>
      </c>
      <c r="E10" s="227" t="s">
        <v>53</v>
      </c>
      <c r="F10" s="228" t="s">
        <v>633</v>
      </c>
      <c r="I10" s="234" t="s">
        <v>43</v>
      </c>
      <c r="J10" s="235" t="s">
        <v>650</v>
      </c>
      <c r="K10" s="235" t="s">
        <v>651</v>
      </c>
      <c r="L10" s="231" t="s">
        <v>43</v>
      </c>
    </row>
    <row r="11" spans="2:12" ht="15" thickBot="1" x14ac:dyDescent="0.35">
      <c r="B11" s="191" t="s">
        <v>58</v>
      </c>
      <c r="C11" s="192" t="s">
        <v>652</v>
      </c>
      <c r="E11" s="197" t="s">
        <v>58</v>
      </c>
      <c r="F11" s="198" t="s">
        <v>208</v>
      </c>
      <c r="I11" s="234" t="s">
        <v>48</v>
      </c>
      <c r="J11" s="235" t="s">
        <v>648</v>
      </c>
      <c r="K11" s="235" t="s">
        <v>653</v>
      </c>
      <c r="L11" s="231" t="s">
        <v>48</v>
      </c>
    </row>
    <row r="12" spans="2:12" ht="15" thickBot="1" x14ac:dyDescent="0.35">
      <c r="B12" s="191" t="s">
        <v>170</v>
      </c>
      <c r="C12" s="192" t="s">
        <v>208</v>
      </c>
      <c r="E12" s="193" t="s">
        <v>170</v>
      </c>
      <c r="F12" s="194" t="s">
        <v>208</v>
      </c>
      <c r="I12" s="234" t="s">
        <v>53</v>
      </c>
      <c r="J12" s="235" t="s">
        <v>633</v>
      </c>
      <c r="K12" s="235" t="s">
        <v>54</v>
      </c>
      <c r="L12" s="231" t="s">
        <v>53</v>
      </c>
    </row>
    <row r="13" spans="2:12" ht="15" thickBot="1" x14ac:dyDescent="0.35">
      <c r="B13" s="191" t="s">
        <v>63</v>
      </c>
      <c r="C13" s="192" t="s">
        <v>208</v>
      </c>
      <c r="E13" s="195" t="s">
        <v>63</v>
      </c>
      <c r="F13" s="196" t="s">
        <v>197</v>
      </c>
      <c r="I13" s="234" t="s">
        <v>58</v>
      </c>
      <c r="J13" s="235" t="s">
        <v>654</v>
      </c>
      <c r="K13" s="235" t="s">
        <v>655</v>
      </c>
      <c r="L13" s="231" t="s">
        <v>58</v>
      </c>
    </row>
    <row r="14" spans="2:12" ht="15" thickBot="1" x14ac:dyDescent="0.35">
      <c r="B14" s="191" t="s">
        <v>65</v>
      </c>
      <c r="C14" s="192">
        <v>2016</v>
      </c>
      <c r="E14" s="197" t="s">
        <v>65</v>
      </c>
      <c r="F14" s="198">
        <v>2016</v>
      </c>
      <c r="I14" s="234" t="s">
        <v>170</v>
      </c>
      <c r="J14" s="235" t="s">
        <v>208</v>
      </c>
      <c r="K14" s="235" t="s">
        <v>16</v>
      </c>
      <c r="L14" s="231" t="s">
        <v>170</v>
      </c>
    </row>
    <row r="15" spans="2:12" ht="15" thickBot="1" x14ac:dyDescent="0.35">
      <c r="B15" s="191" t="s">
        <v>68</v>
      </c>
      <c r="C15" s="192" t="s">
        <v>203</v>
      </c>
      <c r="E15" s="193" t="s">
        <v>68</v>
      </c>
      <c r="F15" s="194" t="s">
        <v>203</v>
      </c>
      <c r="I15" s="234" t="s">
        <v>63</v>
      </c>
      <c r="J15" s="235" t="s">
        <v>197</v>
      </c>
      <c r="K15" s="235" t="s">
        <v>64</v>
      </c>
      <c r="L15" s="231" t="s">
        <v>63</v>
      </c>
    </row>
    <row r="16" spans="2:12" ht="15" thickBot="1" x14ac:dyDescent="0.35">
      <c r="B16" s="191" t="s">
        <v>76</v>
      </c>
      <c r="C16" s="192" t="s">
        <v>208</v>
      </c>
      <c r="E16" s="195" t="s">
        <v>76</v>
      </c>
      <c r="F16" s="196" t="s">
        <v>656</v>
      </c>
      <c r="I16" s="234" t="s">
        <v>154</v>
      </c>
      <c r="J16" s="235">
        <v>2012</v>
      </c>
      <c r="K16" s="235" t="s">
        <v>155</v>
      </c>
    </row>
    <row r="17" spans="2:12" ht="15" thickBot="1" x14ac:dyDescent="0.35">
      <c r="B17" s="191" t="s">
        <v>83</v>
      </c>
      <c r="C17" s="192" t="s">
        <v>632</v>
      </c>
      <c r="E17" s="227" t="s">
        <v>83</v>
      </c>
      <c r="F17" s="228" t="s">
        <v>632</v>
      </c>
      <c r="I17" s="234" t="s">
        <v>65</v>
      </c>
      <c r="J17" s="235" t="s">
        <v>657</v>
      </c>
      <c r="K17" s="235" t="s">
        <v>16</v>
      </c>
      <c r="L17" s="231" t="s">
        <v>65</v>
      </c>
    </row>
    <row r="18" spans="2:12" ht="15" thickBot="1" x14ac:dyDescent="0.35">
      <c r="B18" s="191" t="s">
        <v>79</v>
      </c>
      <c r="C18" s="192" t="s">
        <v>643</v>
      </c>
      <c r="E18" s="195" t="s">
        <v>79</v>
      </c>
      <c r="F18" s="196" t="s">
        <v>658</v>
      </c>
      <c r="I18" s="234" t="s">
        <v>68</v>
      </c>
      <c r="J18" s="235" t="s">
        <v>659</v>
      </c>
      <c r="K18" s="235" t="s">
        <v>69</v>
      </c>
      <c r="L18" s="231" t="s">
        <v>68</v>
      </c>
    </row>
    <row r="19" spans="2:12" ht="15" thickBot="1" x14ac:dyDescent="0.35">
      <c r="B19" s="191" t="s">
        <v>85</v>
      </c>
      <c r="C19" s="192" t="s">
        <v>660</v>
      </c>
      <c r="E19" s="197" t="s">
        <v>85</v>
      </c>
      <c r="F19" s="198" t="s">
        <v>660</v>
      </c>
      <c r="I19" s="234" t="s">
        <v>73</v>
      </c>
      <c r="J19" s="235" t="s">
        <v>661</v>
      </c>
      <c r="K19" s="235" t="s">
        <v>662</v>
      </c>
      <c r="L19" s="231" t="s">
        <v>73</v>
      </c>
    </row>
    <row r="20" spans="2:12" ht="15" thickBot="1" x14ac:dyDescent="0.35">
      <c r="B20" s="191" t="s">
        <v>89</v>
      </c>
      <c r="C20" s="192">
        <v>2017</v>
      </c>
      <c r="E20" s="193" t="s">
        <v>89</v>
      </c>
      <c r="F20" s="194">
        <v>2017</v>
      </c>
      <c r="I20" s="234" t="s">
        <v>76</v>
      </c>
      <c r="J20" s="235" t="s">
        <v>656</v>
      </c>
      <c r="K20" s="235" t="s">
        <v>663</v>
      </c>
      <c r="L20" s="231" t="s">
        <v>76</v>
      </c>
    </row>
    <row r="21" spans="2:12" ht="15" thickBot="1" x14ac:dyDescent="0.35">
      <c r="B21" s="191" t="s">
        <v>86</v>
      </c>
      <c r="C21" s="192" t="s">
        <v>632</v>
      </c>
      <c r="E21" s="195" t="s">
        <v>86</v>
      </c>
      <c r="F21" s="196" t="s">
        <v>644</v>
      </c>
      <c r="I21" s="234" t="s">
        <v>83</v>
      </c>
      <c r="J21" s="235" t="s">
        <v>644</v>
      </c>
      <c r="K21" s="235" t="s">
        <v>45</v>
      </c>
      <c r="L21" s="231" t="s">
        <v>83</v>
      </c>
    </row>
    <row r="22" spans="2:12" ht="15" thickBot="1" x14ac:dyDescent="0.35">
      <c r="B22" s="191" t="s">
        <v>87</v>
      </c>
      <c r="C22" s="192" t="s">
        <v>664</v>
      </c>
      <c r="E22" s="197" t="s">
        <v>87</v>
      </c>
      <c r="F22" s="198" t="s">
        <v>664</v>
      </c>
      <c r="I22" s="234" t="s">
        <v>79</v>
      </c>
      <c r="J22" s="235" t="s">
        <v>658</v>
      </c>
      <c r="K22" s="235" t="s">
        <v>665</v>
      </c>
      <c r="L22" s="231" t="s">
        <v>79</v>
      </c>
    </row>
    <row r="23" spans="2:12" ht="15" thickBot="1" x14ac:dyDescent="0.35">
      <c r="I23" s="234" t="s">
        <v>85</v>
      </c>
      <c r="J23" s="235" t="s">
        <v>644</v>
      </c>
      <c r="K23" s="235" t="s">
        <v>44</v>
      </c>
      <c r="L23" s="231" t="s">
        <v>85</v>
      </c>
    </row>
    <row r="24" spans="2:12" ht="15" thickBot="1" x14ac:dyDescent="0.35">
      <c r="I24" s="234" t="s">
        <v>89</v>
      </c>
      <c r="J24" s="235">
        <v>2017</v>
      </c>
      <c r="K24" s="235" t="s">
        <v>67</v>
      </c>
      <c r="L24" s="231" t="s">
        <v>89</v>
      </c>
    </row>
    <row r="25" spans="2:12" ht="15" thickBot="1" x14ac:dyDescent="0.35">
      <c r="I25" s="234" t="s">
        <v>88</v>
      </c>
      <c r="J25" s="235" t="s">
        <v>666</v>
      </c>
      <c r="K25" s="235" t="s">
        <v>168</v>
      </c>
      <c r="L25" s="231" t="s">
        <v>88</v>
      </c>
    </row>
    <row r="26" spans="2:12" ht="15" thickBot="1" x14ac:dyDescent="0.35">
      <c r="I26" s="234" t="s">
        <v>86</v>
      </c>
      <c r="J26" s="235" t="s">
        <v>644</v>
      </c>
      <c r="K26" s="235" t="s">
        <v>23</v>
      </c>
      <c r="L26" s="231" t="s">
        <v>86</v>
      </c>
    </row>
    <row r="27" spans="2:12" ht="15" thickBot="1" x14ac:dyDescent="0.35">
      <c r="I27" s="234" t="s">
        <v>87</v>
      </c>
      <c r="J27" s="235" t="s">
        <v>667</v>
      </c>
      <c r="K27" s="235" t="s">
        <v>668</v>
      </c>
      <c r="L27" s="231" t="s">
        <v>87</v>
      </c>
    </row>
    <row r="41" spans="3:16" ht="43.2" x14ac:dyDescent="0.3">
      <c r="C41" s="120" t="s">
        <v>669</v>
      </c>
      <c r="D41" s="120" t="s">
        <v>670</v>
      </c>
      <c r="E41" s="130" t="s">
        <v>671</v>
      </c>
    </row>
    <row r="42" spans="3:16" x14ac:dyDescent="0.3">
      <c r="C42" s="293" t="s">
        <v>672</v>
      </c>
      <c r="D42" s="238" t="s">
        <v>20</v>
      </c>
      <c r="E42" s="120"/>
    </row>
    <row r="43" spans="3:16" x14ac:dyDescent="0.3">
      <c r="C43" s="293"/>
      <c r="D43" s="238" t="s">
        <v>32</v>
      </c>
      <c r="E43" s="120"/>
    </row>
    <row r="44" spans="3:16" x14ac:dyDescent="0.3">
      <c r="C44" s="293"/>
      <c r="D44" s="238" t="s">
        <v>43</v>
      </c>
      <c r="E44" s="120"/>
    </row>
    <row r="45" spans="3:16" x14ac:dyDescent="0.3">
      <c r="C45" s="293"/>
      <c r="D45" s="238" t="s">
        <v>63</v>
      </c>
      <c r="E45" s="120"/>
    </row>
    <row r="46" spans="3:16" x14ac:dyDescent="0.3">
      <c r="C46" s="293"/>
      <c r="D46" s="238" t="s">
        <v>65</v>
      </c>
      <c r="E46" s="120"/>
    </row>
    <row r="47" spans="3:16" x14ac:dyDescent="0.3">
      <c r="C47" s="293"/>
      <c r="D47" s="238" t="s">
        <v>76</v>
      </c>
      <c r="E47" s="120"/>
      <c r="M47" t="s">
        <v>673</v>
      </c>
      <c r="N47" t="s">
        <v>406</v>
      </c>
      <c r="O47" t="s">
        <v>591</v>
      </c>
      <c r="P47" t="s">
        <v>588</v>
      </c>
    </row>
    <row r="48" spans="3:16" x14ac:dyDescent="0.3">
      <c r="C48" s="293"/>
      <c r="D48" s="238" t="s">
        <v>85</v>
      </c>
      <c r="E48" s="120"/>
      <c r="K48" s="223" t="s">
        <v>674</v>
      </c>
      <c r="L48" s="230" t="s">
        <v>15</v>
      </c>
    </row>
    <row r="49" spans="3:13" x14ac:dyDescent="0.3">
      <c r="C49" s="293"/>
      <c r="D49" s="238" t="s">
        <v>86</v>
      </c>
      <c r="E49" s="120"/>
      <c r="K49" s="223" t="s">
        <v>674</v>
      </c>
      <c r="L49" s="236" t="s">
        <v>22</v>
      </c>
      <c r="M49" t="s">
        <v>675</v>
      </c>
    </row>
    <row r="50" spans="3:13" x14ac:dyDescent="0.3">
      <c r="C50" s="293" t="s">
        <v>676</v>
      </c>
      <c r="D50" s="238" t="s">
        <v>15</v>
      </c>
      <c r="E50" s="120"/>
      <c r="K50" s="223" t="s">
        <v>674</v>
      </c>
      <c r="L50" s="230" t="s">
        <v>32</v>
      </c>
    </row>
    <row r="51" spans="3:13" x14ac:dyDescent="0.3">
      <c r="C51" s="293"/>
      <c r="D51" s="238" t="s">
        <v>28</v>
      </c>
      <c r="E51" s="120"/>
      <c r="K51" s="223" t="s">
        <v>674</v>
      </c>
      <c r="L51" s="236" t="s">
        <v>38</v>
      </c>
      <c r="M51" t="s">
        <v>675</v>
      </c>
    </row>
    <row r="52" spans="3:13" x14ac:dyDescent="0.3">
      <c r="C52" s="293"/>
      <c r="D52" s="238" t="s">
        <v>38</v>
      </c>
      <c r="E52" s="120"/>
      <c r="K52" s="223" t="s">
        <v>674</v>
      </c>
      <c r="L52" s="236" t="s">
        <v>48</v>
      </c>
    </row>
    <row r="53" spans="3:13" x14ac:dyDescent="0.3">
      <c r="C53" s="293"/>
      <c r="D53" s="238" t="s">
        <v>53</v>
      </c>
      <c r="E53" s="120"/>
      <c r="K53" s="223" t="s">
        <v>674</v>
      </c>
      <c r="L53" s="236" t="s">
        <v>58</v>
      </c>
    </row>
    <row r="54" spans="3:13" x14ac:dyDescent="0.3">
      <c r="C54" s="293"/>
      <c r="D54" s="238" t="s">
        <v>58</v>
      </c>
      <c r="E54" s="120"/>
      <c r="K54" s="223" t="s">
        <v>674</v>
      </c>
      <c r="L54" s="236" t="s">
        <v>63</v>
      </c>
    </row>
    <row r="55" spans="3:13" x14ac:dyDescent="0.3">
      <c r="C55" s="293"/>
      <c r="D55" s="238" t="s">
        <v>73</v>
      </c>
      <c r="E55" s="120"/>
      <c r="K55" s="223" t="s">
        <v>674</v>
      </c>
      <c r="L55" s="236" t="s">
        <v>68</v>
      </c>
    </row>
    <row r="56" spans="3:13" x14ac:dyDescent="0.3">
      <c r="C56" s="293"/>
      <c r="D56" s="238" t="s">
        <v>79</v>
      </c>
      <c r="E56" s="120"/>
      <c r="K56" s="223" t="s">
        <v>674</v>
      </c>
      <c r="L56" s="230" t="s">
        <v>76</v>
      </c>
    </row>
    <row r="57" spans="3:13" x14ac:dyDescent="0.3">
      <c r="C57" s="293"/>
      <c r="D57" s="238" t="s">
        <v>88</v>
      </c>
      <c r="E57" s="120"/>
      <c r="K57" s="223" t="s">
        <v>674</v>
      </c>
      <c r="L57" s="230" t="s">
        <v>79</v>
      </c>
    </row>
    <row r="58" spans="3:13" x14ac:dyDescent="0.3">
      <c r="C58" s="293" t="s">
        <v>677</v>
      </c>
      <c r="D58" s="238" t="s">
        <v>8</v>
      </c>
      <c r="E58" s="120"/>
      <c r="K58" s="223" t="s">
        <v>674</v>
      </c>
      <c r="L58" s="230" t="s">
        <v>89</v>
      </c>
    </row>
    <row r="59" spans="3:13" x14ac:dyDescent="0.3">
      <c r="C59" s="293"/>
      <c r="D59" s="237" t="s">
        <v>22</v>
      </c>
      <c r="E59" s="120">
        <v>2011</v>
      </c>
      <c r="K59" s="223" t="s">
        <v>674</v>
      </c>
      <c r="L59" s="230" t="s">
        <v>86</v>
      </c>
    </row>
    <row r="60" spans="3:13" x14ac:dyDescent="0.3">
      <c r="C60" s="293"/>
      <c r="D60" s="238" t="s">
        <v>34</v>
      </c>
      <c r="E60" s="120"/>
      <c r="K60" s="223" t="s">
        <v>674</v>
      </c>
      <c r="L60" s="230" t="s">
        <v>87</v>
      </c>
    </row>
    <row r="61" spans="3:13" x14ac:dyDescent="0.3">
      <c r="C61" s="293"/>
      <c r="D61" s="238" t="s">
        <v>48</v>
      </c>
      <c r="E61" s="120"/>
    </row>
    <row r="62" spans="3:13" x14ac:dyDescent="0.3">
      <c r="C62" s="293"/>
      <c r="D62" s="238" t="s">
        <v>170</v>
      </c>
      <c r="E62" s="120"/>
    </row>
    <row r="63" spans="3:13" x14ac:dyDescent="0.3">
      <c r="C63" s="293"/>
      <c r="D63" s="238" t="s">
        <v>68</v>
      </c>
      <c r="E63" s="120"/>
    </row>
    <row r="64" spans="3:13" x14ac:dyDescent="0.3">
      <c r="C64" s="293"/>
      <c r="D64" s="238" t="s">
        <v>83</v>
      </c>
      <c r="E64" s="120"/>
    </row>
    <row r="65" spans="3:20" x14ac:dyDescent="0.3">
      <c r="C65" s="293"/>
      <c r="D65" s="238" t="s">
        <v>89</v>
      </c>
      <c r="E65" s="120"/>
    </row>
    <row r="66" spans="3:20" x14ac:dyDescent="0.3">
      <c r="C66" s="293"/>
      <c r="D66" s="238" t="s">
        <v>154</v>
      </c>
      <c r="E66" s="120"/>
    </row>
    <row r="67" spans="3:20" x14ac:dyDescent="0.3">
      <c r="C67" s="293"/>
      <c r="D67" s="238" t="s">
        <v>87</v>
      </c>
      <c r="E67" s="120"/>
    </row>
    <row r="75" spans="3:20" x14ac:dyDescent="0.3">
      <c r="C75" s="223" t="s">
        <v>669</v>
      </c>
      <c r="D75" s="230" t="s">
        <v>678</v>
      </c>
      <c r="E75" s="223" t="s">
        <v>679</v>
      </c>
      <c r="F75" s="223" t="s">
        <v>680</v>
      </c>
      <c r="G75" s="223" t="s">
        <v>681</v>
      </c>
      <c r="H75" s="223" t="s">
        <v>682</v>
      </c>
      <c r="I75" s="223" t="s">
        <v>683</v>
      </c>
      <c r="J75" s="223" t="s">
        <v>684</v>
      </c>
      <c r="K75" s="223" t="s">
        <v>685</v>
      </c>
      <c r="L75" s="223" t="s">
        <v>686</v>
      </c>
      <c r="M75" s="223" t="s">
        <v>687</v>
      </c>
      <c r="N75" s="223" t="s">
        <v>688</v>
      </c>
      <c r="O75" s="223" t="s">
        <v>689</v>
      </c>
      <c r="P75" s="223" t="s">
        <v>690</v>
      </c>
      <c r="Q75" s="223" t="s">
        <v>691</v>
      </c>
      <c r="R75" s="223" t="s">
        <v>692</v>
      </c>
      <c r="S75" s="223" t="s">
        <v>693</v>
      </c>
      <c r="T75" s="223" t="s">
        <v>694</v>
      </c>
    </row>
    <row r="76" spans="3:20" x14ac:dyDescent="0.3">
      <c r="C76" s="223" t="s">
        <v>674</v>
      </c>
      <c r="D76" s="231" t="s">
        <v>8</v>
      </c>
      <c r="E76" s="224">
        <v>1</v>
      </c>
      <c r="F76" s="224">
        <v>1</v>
      </c>
      <c r="G76" s="224">
        <v>1</v>
      </c>
      <c r="H76" s="224">
        <v>1</v>
      </c>
      <c r="I76" s="224">
        <v>1</v>
      </c>
      <c r="J76" s="224">
        <v>1</v>
      </c>
      <c r="K76" s="224">
        <v>1</v>
      </c>
      <c r="L76" s="224">
        <v>1</v>
      </c>
      <c r="M76" s="224">
        <v>1</v>
      </c>
      <c r="N76" s="224">
        <v>1</v>
      </c>
      <c r="O76" s="224">
        <v>1</v>
      </c>
      <c r="P76" s="224">
        <v>1</v>
      </c>
      <c r="Q76" s="224">
        <v>1</v>
      </c>
      <c r="R76" s="224">
        <v>1</v>
      </c>
      <c r="S76" s="224">
        <v>1</v>
      </c>
      <c r="T76" s="224">
        <v>1</v>
      </c>
    </row>
    <row r="77" spans="3:20" x14ac:dyDescent="0.3">
      <c r="C77" s="223" t="s">
        <v>695</v>
      </c>
      <c r="D77" s="224" t="s">
        <v>15</v>
      </c>
      <c r="E77" s="224">
        <v>1</v>
      </c>
      <c r="F77" s="224">
        <v>1</v>
      </c>
      <c r="G77" s="224">
        <v>1</v>
      </c>
      <c r="H77" s="224">
        <v>1</v>
      </c>
      <c r="I77" s="223"/>
      <c r="J77" s="224">
        <v>1</v>
      </c>
      <c r="K77" s="224">
        <v>1</v>
      </c>
      <c r="L77" s="224">
        <v>1</v>
      </c>
      <c r="M77" s="224">
        <v>1</v>
      </c>
      <c r="N77" s="223"/>
      <c r="O77" s="223"/>
      <c r="P77" s="223"/>
      <c r="Q77" s="223"/>
      <c r="R77" s="223"/>
      <c r="S77" s="223"/>
      <c r="T77" s="223"/>
    </row>
    <row r="78" spans="3:20" x14ac:dyDescent="0.3">
      <c r="C78" s="223" t="s">
        <v>696</v>
      </c>
      <c r="D78" s="224" t="s">
        <v>20</v>
      </c>
      <c r="E78" s="223"/>
      <c r="F78" s="224">
        <v>1</v>
      </c>
      <c r="G78" s="223"/>
      <c r="H78" s="223"/>
      <c r="I78" s="223"/>
      <c r="J78" s="223"/>
      <c r="K78" s="223"/>
      <c r="L78" s="223"/>
      <c r="M78" s="223"/>
      <c r="N78" s="223"/>
      <c r="O78" s="223"/>
      <c r="P78" s="223"/>
      <c r="Q78" s="223"/>
      <c r="R78" s="223"/>
      <c r="S78" s="223"/>
      <c r="T78" s="223"/>
    </row>
    <row r="79" spans="3:20" x14ac:dyDescent="0.3">
      <c r="C79" s="223" t="s">
        <v>674</v>
      </c>
      <c r="D79" s="224" t="s">
        <v>22</v>
      </c>
      <c r="E79" s="224">
        <v>1</v>
      </c>
      <c r="F79" s="224">
        <v>1</v>
      </c>
      <c r="G79" s="224">
        <v>1</v>
      </c>
      <c r="H79" s="224">
        <v>1</v>
      </c>
      <c r="I79" s="223"/>
      <c r="J79" s="224">
        <v>1</v>
      </c>
      <c r="K79" s="224">
        <v>1</v>
      </c>
      <c r="L79" s="224">
        <v>1</v>
      </c>
      <c r="M79" s="224">
        <v>1</v>
      </c>
      <c r="N79" s="224">
        <v>1</v>
      </c>
      <c r="O79" s="224">
        <v>1</v>
      </c>
      <c r="P79" s="224">
        <v>1</v>
      </c>
      <c r="Q79" s="224">
        <v>1</v>
      </c>
      <c r="R79" s="224">
        <v>1</v>
      </c>
      <c r="S79" s="224">
        <v>1</v>
      </c>
      <c r="T79" s="224">
        <v>1</v>
      </c>
    </row>
    <row r="80" spans="3:20" x14ac:dyDescent="0.3">
      <c r="C80" s="223" t="s">
        <v>695</v>
      </c>
      <c r="D80" s="224" t="s">
        <v>28</v>
      </c>
      <c r="E80" s="224">
        <v>1</v>
      </c>
      <c r="F80" s="224">
        <v>1</v>
      </c>
      <c r="G80" s="224">
        <v>1</v>
      </c>
      <c r="H80" s="224">
        <v>1</v>
      </c>
      <c r="I80" s="223"/>
      <c r="J80" s="224">
        <v>1</v>
      </c>
      <c r="K80" s="224">
        <v>1</v>
      </c>
      <c r="L80" s="224">
        <v>1</v>
      </c>
      <c r="M80" s="224">
        <v>1</v>
      </c>
      <c r="N80" s="224">
        <v>1</v>
      </c>
      <c r="O80" s="224">
        <v>1</v>
      </c>
      <c r="P80" s="224">
        <v>1</v>
      </c>
      <c r="Q80" s="224">
        <v>1</v>
      </c>
      <c r="R80" s="224">
        <v>1</v>
      </c>
      <c r="S80" s="224">
        <v>1</v>
      </c>
      <c r="T80" s="224">
        <v>1</v>
      </c>
    </row>
    <row r="81" spans="3:20" x14ac:dyDescent="0.3">
      <c r="C81" s="223" t="s">
        <v>696</v>
      </c>
      <c r="D81" s="231" t="s">
        <v>32</v>
      </c>
      <c r="E81" s="224">
        <v>1</v>
      </c>
      <c r="F81" s="224">
        <v>1</v>
      </c>
      <c r="G81" s="224">
        <v>1</v>
      </c>
      <c r="H81" s="224">
        <v>1</v>
      </c>
      <c r="I81" s="224">
        <v>1</v>
      </c>
      <c r="J81" s="224">
        <v>1</v>
      </c>
      <c r="K81" s="224">
        <v>1</v>
      </c>
      <c r="L81" s="224">
        <v>1</v>
      </c>
      <c r="M81" s="224">
        <v>1</v>
      </c>
      <c r="N81" s="224">
        <v>1</v>
      </c>
      <c r="O81" s="224">
        <v>1</v>
      </c>
      <c r="P81" s="223"/>
      <c r="Q81" s="223"/>
      <c r="R81" s="223"/>
      <c r="S81" s="223"/>
      <c r="T81" s="223"/>
    </row>
    <row r="82" spans="3:20" x14ac:dyDescent="0.3">
      <c r="C82" s="223" t="s">
        <v>674</v>
      </c>
      <c r="D82" s="231" t="s">
        <v>34</v>
      </c>
      <c r="E82" s="224">
        <v>1</v>
      </c>
      <c r="F82" s="224"/>
      <c r="G82" s="224"/>
      <c r="H82" s="224">
        <v>1</v>
      </c>
      <c r="I82" s="224"/>
      <c r="J82" s="224">
        <v>1</v>
      </c>
      <c r="K82" s="224"/>
      <c r="L82" s="224">
        <v>1</v>
      </c>
      <c r="M82" s="224"/>
      <c r="N82" s="224">
        <v>1</v>
      </c>
      <c r="O82" s="224"/>
      <c r="P82" s="224">
        <v>1</v>
      </c>
      <c r="Q82" s="224"/>
      <c r="R82" s="224"/>
      <c r="S82" s="224">
        <v>1</v>
      </c>
      <c r="T82" s="224"/>
    </row>
    <row r="83" spans="3:20" x14ac:dyDescent="0.3">
      <c r="C83" s="223" t="s">
        <v>695</v>
      </c>
      <c r="D83" s="231" t="s">
        <v>38</v>
      </c>
      <c r="E83" s="224">
        <v>1</v>
      </c>
      <c r="F83" s="224">
        <v>1</v>
      </c>
      <c r="G83" s="224">
        <v>1</v>
      </c>
      <c r="H83" s="224">
        <v>1</v>
      </c>
      <c r="I83" s="224">
        <v>1</v>
      </c>
      <c r="J83" s="224">
        <v>1</v>
      </c>
      <c r="K83" s="224">
        <v>1</v>
      </c>
      <c r="L83" s="224">
        <v>1</v>
      </c>
      <c r="M83" s="224">
        <v>1</v>
      </c>
      <c r="N83" s="224">
        <v>1</v>
      </c>
      <c r="O83" s="224">
        <v>1</v>
      </c>
      <c r="P83" s="224">
        <v>1</v>
      </c>
      <c r="Q83" s="224">
        <v>1</v>
      </c>
      <c r="R83" s="224">
        <v>1</v>
      </c>
      <c r="S83" s="224">
        <v>1</v>
      </c>
      <c r="T83" s="224">
        <v>1</v>
      </c>
    </row>
    <row r="84" spans="3:20" x14ac:dyDescent="0.3">
      <c r="C84" s="223" t="s">
        <v>696</v>
      </c>
      <c r="D84" s="231" t="s">
        <v>43</v>
      </c>
      <c r="E84" s="224">
        <v>1</v>
      </c>
      <c r="F84" s="224">
        <v>1</v>
      </c>
      <c r="G84" s="224">
        <v>1</v>
      </c>
      <c r="H84" s="224">
        <v>1</v>
      </c>
      <c r="I84" s="224">
        <v>1</v>
      </c>
      <c r="J84" s="224">
        <v>1</v>
      </c>
      <c r="K84" s="224">
        <v>1</v>
      </c>
      <c r="L84" s="224">
        <v>1</v>
      </c>
      <c r="M84" s="224">
        <v>1</v>
      </c>
      <c r="N84" s="224">
        <v>1</v>
      </c>
      <c r="O84" s="224">
        <v>1</v>
      </c>
      <c r="P84" s="224">
        <v>1</v>
      </c>
      <c r="Q84" s="224">
        <v>1</v>
      </c>
      <c r="R84" s="224">
        <v>1</v>
      </c>
      <c r="S84" s="224">
        <v>1</v>
      </c>
      <c r="T84" s="224">
        <v>1</v>
      </c>
    </row>
    <row r="85" spans="3:20" x14ac:dyDescent="0.3">
      <c r="C85" s="223" t="s">
        <v>674</v>
      </c>
      <c r="D85" s="231" t="s">
        <v>48</v>
      </c>
      <c r="E85" s="224">
        <v>1</v>
      </c>
      <c r="F85" s="224">
        <v>1</v>
      </c>
      <c r="G85" s="224">
        <v>1</v>
      </c>
      <c r="H85" s="224">
        <v>1</v>
      </c>
      <c r="I85" s="224">
        <v>1</v>
      </c>
      <c r="J85" s="224">
        <v>1</v>
      </c>
      <c r="K85" s="224">
        <v>1</v>
      </c>
      <c r="L85" s="224">
        <v>1</v>
      </c>
      <c r="M85" s="224">
        <v>1</v>
      </c>
      <c r="N85" s="224">
        <v>1</v>
      </c>
      <c r="O85" s="224">
        <v>1</v>
      </c>
      <c r="P85" s="224">
        <v>1</v>
      </c>
      <c r="Q85" s="224">
        <v>1</v>
      </c>
      <c r="R85" s="224">
        <v>1</v>
      </c>
      <c r="S85" s="224">
        <v>1</v>
      </c>
      <c r="T85" s="224">
        <v>1</v>
      </c>
    </row>
    <row r="86" spans="3:20" x14ac:dyDescent="0.3">
      <c r="C86" s="223" t="s">
        <v>695</v>
      </c>
      <c r="D86" s="231" t="s">
        <v>53</v>
      </c>
      <c r="E86" s="224">
        <v>1</v>
      </c>
      <c r="F86" s="224">
        <v>1</v>
      </c>
      <c r="G86" s="224">
        <v>1</v>
      </c>
      <c r="H86" s="224">
        <v>1</v>
      </c>
      <c r="I86" s="224">
        <v>1</v>
      </c>
      <c r="J86" s="224">
        <v>1</v>
      </c>
      <c r="K86" s="224">
        <v>1</v>
      </c>
      <c r="L86" s="224">
        <v>1</v>
      </c>
      <c r="M86" s="224">
        <v>1</v>
      </c>
      <c r="N86" s="224">
        <v>1</v>
      </c>
      <c r="O86" s="224">
        <v>1</v>
      </c>
      <c r="P86" s="224">
        <v>1</v>
      </c>
      <c r="Q86" s="224">
        <v>1</v>
      </c>
      <c r="R86" s="224">
        <v>1</v>
      </c>
      <c r="S86" s="224">
        <v>1</v>
      </c>
      <c r="T86" s="224">
        <v>1</v>
      </c>
    </row>
    <row r="87" spans="3:20" x14ac:dyDescent="0.3">
      <c r="C87" s="223" t="s">
        <v>695</v>
      </c>
      <c r="D87" s="231" t="s">
        <v>58</v>
      </c>
      <c r="E87" s="229">
        <v>1</v>
      </c>
      <c r="F87" s="223"/>
      <c r="G87" s="223"/>
      <c r="H87" s="223"/>
      <c r="I87" s="224">
        <v>1</v>
      </c>
      <c r="J87" s="224">
        <v>1</v>
      </c>
      <c r="K87" s="224">
        <v>1</v>
      </c>
      <c r="L87" s="224">
        <v>1</v>
      </c>
      <c r="M87" s="224">
        <v>1</v>
      </c>
      <c r="N87" s="224">
        <v>1</v>
      </c>
      <c r="O87" s="224">
        <v>1</v>
      </c>
      <c r="P87" s="224">
        <v>1</v>
      </c>
      <c r="Q87" s="224">
        <v>1</v>
      </c>
      <c r="R87" s="224">
        <v>1</v>
      </c>
      <c r="S87" s="224"/>
      <c r="T87" s="224">
        <v>1</v>
      </c>
    </row>
    <row r="88" spans="3:20" x14ac:dyDescent="0.3">
      <c r="C88" s="223" t="s">
        <v>674</v>
      </c>
      <c r="D88" s="231" t="s">
        <v>170</v>
      </c>
      <c r="E88" s="223"/>
      <c r="F88" s="223"/>
      <c r="G88" s="223"/>
      <c r="H88" s="223"/>
      <c r="I88" s="223"/>
      <c r="J88" s="223"/>
      <c r="K88" s="223"/>
      <c r="L88" s="223"/>
      <c r="M88" s="223"/>
      <c r="N88" s="223"/>
      <c r="O88" s="223"/>
      <c r="P88" s="224">
        <v>1</v>
      </c>
      <c r="Q88" s="224">
        <v>1</v>
      </c>
      <c r="R88" s="224">
        <v>1</v>
      </c>
      <c r="S88" s="223"/>
      <c r="T88" s="223">
        <v>1</v>
      </c>
    </row>
    <row r="89" spans="3:20" x14ac:dyDescent="0.3">
      <c r="C89" s="223" t="s">
        <v>696</v>
      </c>
      <c r="D89" s="231" t="s">
        <v>63</v>
      </c>
      <c r="E89" s="224">
        <v>1</v>
      </c>
      <c r="F89" s="224">
        <v>1</v>
      </c>
      <c r="G89" s="224">
        <v>1</v>
      </c>
      <c r="H89" s="224">
        <v>1</v>
      </c>
      <c r="I89" s="224">
        <v>1</v>
      </c>
      <c r="J89" s="224">
        <v>1</v>
      </c>
      <c r="K89" s="224">
        <v>1</v>
      </c>
      <c r="L89" s="224">
        <v>1</v>
      </c>
      <c r="M89" s="224">
        <v>1</v>
      </c>
      <c r="N89" s="224">
        <v>1</v>
      </c>
      <c r="O89" s="224">
        <v>1</v>
      </c>
      <c r="P89" s="224">
        <v>1</v>
      </c>
      <c r="Q89" s="224">
        <v>1</v>
      </c>
      <c r="R89" s="224">
        <v>1</v>
      </c>
      <c r="S89" s="224"/>
      <c r="T89" s="224"/>
    </row>
    <row r="90" spans="3:20" x14ac:dyDescent="0.3">
      <c r="C90" s="223" t="s">
        <v>696</v>
      </c>
      <c r="D90" s="231" t="s">
        <v>65</v>
      </c>
      <c r="E90" s="224">
        <v>1</v>
      </c>
      <c r="F90" s="224">
        <v>1</v>
      </c>
      <c r="G90" s="224">
        <v>1</v>
      </c>
      <c r="H90" s="224">
        <v>1</v>
      </c>
      <c r="I90" s="224">
        <v>1</v>
      </c>
      <c r="J90" s="224"/>
      <c r="K90" s="224">
        <v>1</v>
      </c>
      <c r="L90" s="224">
        <v>1</v>
      </c>
      <c r="M90" s="224">
        <v>1</v>
      </c>
      <c r="N90" s="224"/>
      <c r="O90" s="224">
        <v>1</v>
      </c>
      <c r="P90" s="224"/>
      <c r="Q90" s="224"/>
      <c r="R90" s="224"/>
      <c r="S90" s="224"/>
      <c r="T90" s="224"/>
    </row>
    <row r="91" spans="3:20" x14ac:dyDescent="0.3">
      <c r="C91" s="223" t="s">
        <v>674</v>
      </c>
      <c r="D91" s="231" t="s">
        <v>68</v>
      </c>
      <c r="E91" s="224">
        <v>1</v>
      </c>
      <c r="F91" s="224"/>
      <c r="G91" s="224">
        <v>1</v>
      </c>
      <c r="H91" s="224"/>
      <c r="I91" s="224">
        <v>1</v>
      </c>
      <c r="J91" s="224"/>
      <c r="K91" s="224">
        <v>1</v>
      </c>
      <c r="L91" s="224"/>
      <c r="M91" s="224">
        <v>1</v>
      </c>
      <c r="N91" s="224"/>
      <c r="O91" s="224">
        <v>1</v>
      </c>
      <c r="P91" s="224"/>
      <c r="Q91" s="224">
        <v>1</v>
      </c>
      <c r="R91" s="224"/>
      <c r="S91" s="224">
        <v>1</v>
      </c>
      <c r="T91" s="224"/>
    </row>
    <row r="92" spans="3:20" x14ac:dyDescent="0.3">
      <c r="C92" s="223" t="s">
        <v>695</v>
      </c>
      <c r="D92" s="231" t="s">
        <v>73</v>
      </c>
      <c r="E92" s="224"/>
      <c r="F92" s="224"/>
      <c r="G92" s="224"/>
      <c r="H92" s="224">
        <v>1</v>
      </c>
      <c r="I92" s="224">
        <v>1</v>
      </c>
      <c r="J92" s="224">
        <v>1</v>
      </c>
      <c r="K92" s="224">
        <v>1</v>
      </c>
      <c r="L92" s="224"/>
      <c r="M92" s="224">
        <v>1</v>
      </c>
      <c r="N92" s="224"/>
      <c r="O92" s="224"/>
      <c r="P92" s="224"/>
      <c r="Q92" s="224"/>
      <c r="R92" s="224"/>
      <c r="S92" s="224"/>
      <c r="T92" s="224"/>
    </row>
    <row r="93" spans="3:20" x14ac:dyDescent="0.3">
      <c r="C93" s="223" t="s">
        <v>696</v>
      </c>
      <c r="D93" s="231" t="s">
        <v>76</v>
      </c>
      <c r="E93" s="224">
        <v>1</v>
      </c>
      <c r="F93" s="224">
        <v>1</v>
      </c>
      <c r="G93" s="224">
        <v>1</v>
      </c>
      <c r="H93" s="224">
        <v>1</v>
      </c>
      <c r="I93" s="224">
        <v>1</v>
      </c>
      <c r="J93" s="224">
        <v>1</v>
      </c>
      <c r="K93" s="224">
        <v>1</v>
      </c>
      <c r="L93" s="224">
        <v>1</v>
      </c>
      <c r="M93" s="224">
        <v>1</v>
      </c>
      <c r="N93" s="224">
        <v>1</v>
      </c>
      <c r="O93" s="224">
        <v>1</v>
      </c>
      <c r="P93" s="224">
        <v>1</v>
      </c>
      <c r="Q93" s="224">
        <v>1</v>
      </c>
      <c r="R93" s="224">
        <v>1</v>
      </c>
      <c r="S93" s="224"/>
      <c r="T93" s="224"/>
    </row>
    <row r="94" spans="3:20" x14ac:dyDescent="0.3">
      <c r="C94" s="223" t="s">
        <v>674</v>
      </c>
      <c r="D94" s="231" t="s">
        <v>83</v>
      </c>
      <c r="E94" s="224">
        <v>1</v>
      </c>
      <c r="F94" s="224">
        <v>1</v>
      </c>
      <c r="G94" s="224">
        <v>1</v>
      </c>
      <c r="H94" s="224">
        <v>1</v>
      </c>
      <c r="I94" s="224">
        <v>1</v>
      </c>
      <c r="J94" s="224">
        <v>1</v>
      </c>
      <c r="K94" s="224">
        <v>1</v>
      </c>
      <c r="L94" s="224">
        <v>1</v>
      </c>
      <c r="M94" s="224">
        <v>1</v>
      </c>
      <c r="N94" s="224">
        <v>1</v>
      </c>
      <c r="O94" s="224">
        <v>1</v>
      </c>
      <c r="P94" s="224">
        <v>1</v>
      </c>
      <c r="Q94" s="224">
        <v>1</v>
      </c>
      <c r="R94" s="224">
        <v>1</v>
      </c>
      <c r="S94" s="224">
        <v>1</v>
      </c>
      <c r="T94" s="224">
        <v>1</v>
      </c>
    </row>
    <row r="95" spans="3:20" x14ac:dyDescent="0.3">
      <c r="C95" s="223" t="s">
        <v>695</v>
      </c>
      <c r="D95" s="231" t="s">
        <v>79</v>
      </c>
      <c r="E95" s="224">
        <v>1</v>
      </c>
      <c r="F95" s="224">
        <v>1</v>
      </c>
      <c r="G95" s="224">
        <v>1</v>
      </c>
      <c r="H95" s="224">
        <v>1</v>
      </c>
      <c r="I95" s="224">
        <v>1</v>
      </c>
      <c r="J95" s="224">
        <v>1</v>
      </c>
      <c r="K95" s="224">
        <v>1</v>
      </c>
      <c r="L95" s="224">
        <v>1</v>
      </c>
      <c r="M95" s="224">
        <v>1</v>
      </c>
      <c r="N95" s="224">
        <v>1</v>
      </c>
      <c r="O95" s="224">
        <v>1</v>
      </c>
      <c r="P95" s="224">
        <v>1</v>
      </c>
      <c r="Q95" s="224">
        <v>1</v>
      </c>
      <c r="R95" s="224"/>
      <c r="S95" s="224">
        <v>1</v>
      </c>
      <c r="T95" s="224">
        <v>1</v>
      </c>
    </row>
    <row r="96" spans="3:20" x14ac:dyDescent="0.3">
      <c r="C96" s="223" t="s">
        <v>696</v>
      </c>
      <c r="D96" s="231" t="s">
        <v>85</v>
      </c>
      <c r="E96" s="224">
        <v>1</v>
      </c>
      <c r="F96" s="224">
        <v>1</v>
      </c>
      <c r="G96" s="224">
        <v>1</v>
      </c>
      <c r="H96" s="224">
        <v>1</v>
      </c>
      <c r="I96" s="224">
        <v>1</v>
      </c>
      <c r="J96" s="224">
        <v>1</v>
      </c>
      <c r="K96" s="224">
        <v>1</v>
      </c>
      <c r="L96" s="224">
        <v>1</v>
      </c>
      <c r="M96" s="224">
        <v>1</v>
      </c>
      <c r="N96" s="224">
        <v>1</v>
      </c>
      <c r="O96" s="224">
        <v>1</v>
      </c>
      <c r="P96" s="224">
        <v>1</v>
      </c>
      <c r="Q96" s="224">
        <v>1</v>
      </c>
      <c r="R96" s="224">
        <v>1</v>
      </c>
      <c r="S96" s="224">
        <v>1</v>
      </c>
      <c r="T96" s="224">
        <v>1</v>
      </c>
    </row>
    <row r="97" spans="3:20" x14ac:dyDescent="0.3">
      <c r="C97" s="223" t="s">
        <v>674</v>
      </c>
      <c r="D97" s="231" t="s">
        <v>89</v>
      </c>
      <c r="E97" s="223"/>
      <c r="F97" s="223"/>
      <c r="G97" s="223"/>
      <c r="H97" s="223"/>
      <c r="I97" s="223"/>
      <c r="J97" s="223"/>
      <c r="K97" s="223"/>
      <c r="L97" s="223"/>
      <c r="M97" s="223"/>
      <c r="N97" s="223"/>
      <c r="O97" s="223"/>
      <c r="P97" s="224">
        <v>1</v>
      </c>
      <c r="Q97" s="223"/>
      <c r="R97" s="223"/>
      <c r="S97" s="223"/>
      <c r="T97" s="223"/>
    </row>
    <row r="98" spans="3:20" x14ac:dyDescent="0.3">
      <c r="C98" s="223" t="s">
        <v>695</v>
      </c>
      <c r="D98" s="231" t="s">
        <v>88</v>
      </c>
      <c r="E98" s="224">
        <v>1</v>
      </c>
      <c r="F98" s="224">
        <v>1</v>
      </c>
      <c r="G98" s="224">
        <v>1</v>
      </c>
      <c r="H98" s="224">
        <v>1</v>
      </c>
      <c r="I98" s="224">
        <v>1</v>
      </c>
      <c r="J98" s="224">
        <v>1</v>
      </c>
      <c r="K98" s="224">
        <v>1</v>
      </c>
      <c r="L98" s="224">
        <v>1</v>
      </c>
      <c r="M98" s="224">
        <v>1</v>
      </c>
      <c r="N98" s="224">
        <v>1</v>
      </c>
      <c r="O98" s="223"/>
      <c r="P98" s="223"/>
      <c r="Q98" s="223"/>
      <c r="R98" s="223"/>
      <c r="S98" s="223"/>
      <c r="T98" s="223"/>
    </row>
    <row r="99" spans="3:20" x14ac:dyDescent="0.3">
      <c r="C99" s="223" t="s">
        <v>696</v>
      </c>
      <c r="D99" s="231" t="s">
        <v>86</v>
      </c>
      <c r="E99" s="224">
        <v>1</v>
      </c>
      <c r="F99" s="224">
        <v>1</v>
      </c>
      <c r="G99" s="224">
        <v>1</v>
      </c>
      <c r="H99" s="224">
        <v>1</v>
      </c>
      <c r="I99" s="224">
        <v>1</v>
      </c>
      <c r="J99" s="224">
        <v>1</v>
      </c>
      <c r="K99" s="224">
        <v>1</v>
      </c>
      <c r="L99" s="224">
        <v>1</v>
      </c>
      <c r="M99" s="224">
        <v>1</v>
      </c>
      <c r="N99" s="224">
        <v>1</v>
      </c>
      <c r="O99" s="224">
        <v>1</v>
      </c>
      <c r="P99" s="224">
        <v>1</v>
      </c>
      <c r="Q99" s="224">
        <v>1</v>
      </c>
      <c r="R99" s="224">
        <v>1</v>
      </c>
      <c r="S99" s="224">
        <v>1</v>
      </c>
      <c r="T99" s="224">
        <v>1</v>
      </c>
    </row>
    <row r="100" spans="3:20" x14ac:dyDescent="0.3">
      <c r="C100" s="223" t="s">
        <v>674</v>
      </c>
      <c r="D100" s="231" t="s">
        <v>87</v>
      </c>
      <c r="E100" s="224">
        <v>1</v>
      </c>
      <c r="F100" s="224">
        <v>1</v>
      </c>
      <c r="G100" s="224">
        <v>1</v>
      </c>
      <c r="H100" s="224">
        <v>1</v>
      </c>
      <c r="I100" s="224">
        <v>1</v>
      </c>
      <c r="J100" s="224">
        <v>1</v>
      </c>
      <c r="K100" s="224">
        <v>1</v>
      </c>
      <c r="L100" s="224">
        <v>1</v>
      </c>
      <c r="M100" s="224">
        <v>1</v>
      </c>
      <c r="N100" s="224">
        <v>1</v>
      </c>
      <c r="O100" s="224">
        <v>1</v>
      </c>
      <c r="P100" s="224">
        <v>1</v>
      </c>
      <c r="Q100" s="224">
        <v>1</v>
      </c>
      <c r="R100" s="224"/>
      <c r="S100" s="224">
        <v>1</v>
      </c>
      <c r="T100" s="224">
        <v>1</v>
      </c>
    </row>
  </sheetData>
  <autoFilter ref="C41:D67" xr:uid="{8049765F-CEC6-45AB-BF7A-BA16A870DE39}">
    <sortState xmlns:xlrd2="http://schemas.microsoft.com/office/spreadsheetml/2017/richdata2" ref="C42:D67">
      <sortCondition ref="C41:C67"/>
    </sortState>
  </autoFilter>
  <mergeCells count="3">
    <mergeCell ref="C58:C67"/>
    <mergeCell ref="C42:C49"/>
    <mergeCell ref="C50:C5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8A10B-1B4B-410D-97BC-CB907EE16163}">
  <dimension ref="A1:E18"/>
  <sheetViews>
    <sheetView workbookViewId="0">
      <selection activeCell="B14" sqref="B14"/>
    </sheetView>
  </sheetViews>
  <sheetFormatPr defaultRowHeight="14.4" x14ac:dyDescent="0.3"/>
  <cols>
    <col min="3" max="3" width="10" customWidth="1"/>
    <col min="4" max="4" width="27.6640625" customWidth="1"/>
    <col min="5" max="5" width="47.33203125" style="172" customWidth="1"/>
  </cols>
  <sheetData>
    <row r="1" spans="1:5" s="112" customFormat="1" ht="24" x14ac:dyDescent="0.3">
      <c r="A1" s="173" t="s">
        <v>2</v>
      </c>
      <c r="B1" s="173" t="s">
        <v>3</v>
      </c>
      <c r="C1" s="174" t="s">
        <v>697</v>
      </c>
      <c r="D1" s="174" t="s">
        <v>698</v>
      </c>
      <c r="E1" s="174" t="s">
        <v>699</v>
      </c>
    </row>
    <row r="2" spans="1:5" ht="48" x14ac:dyDescent="0.3">
      <c r="A2" s="96" t="s">
        <v>15</v>
      </c>
      <c r="B2" s="170" t="s">
        <v>16</v>
      </c>
      <c r="C2" s="171" t="s">
        <v>700</v>
      </c>
      <c r="D2" s="171" t="s">
        <v>701</v>
      </c>
      <c r="E2" s="171" t="s">
        <v>702</v>
      </c>
    </row>
    <row r="3" spans="1:5" ht="84" x14ac:dyDescent="0.3">
      <c r="A3" s="96" t="s">
        <v>20</v>
      </c>
      <c r="B3" s="170" t="s">
        <v>16</v>
      </c>
      <c r="C3" s="171" t="s">
        <v>703</v>
      </c>
      <c r="D3" s="171" t="s">
        <v>704</v>
      </c>
      <c r="E3" s="171" t="s">
        <v>705</v>
      </c>
    </row>
    <row r="4" spans="1:5" ht="24" x14ac:dyDescent="0.3">
      <c r="A4" s="96" t="s">
        <v>32</v>
      </c>
      <c r="B4" s="170" t="s">
        <v>33</v>
      </c>
      <c r="C4" s="171" t="s">
        <v>706</v>
      </c>
      <c r="D4" s="171" t="s">
        <v>707</v>
      </c>
      <c r="E4" s="171" t="s">
        <v>708</v>
      </c>
    </row>
    <row r="5" spans="1:5" x14ac:dyDescent="0.3">
      <c r="A5" s="96" t="s">
        <v>73</v>
      </c>
      <c r="B5" s="170" t="s">
        <v>23</v>
      </c>
      <c r="C5" s="171" t="s">
        <v>709</v>
      </c>
      <c r="D5" s="171" t="s">
        <v>704</v>
      </c>
      <c r="E5" s="171" t="s">
        <v>708</v>
      </c>
    </row>
    <row r="6" spans="1:5" ht="24" x14ac:dyDescent="0.3">
      <c r="A6" s="169" t="s">
        <v>65</v>
      </c>
      <c r="B6" s="170" t="s">
        <v>16</v>
      </c>
      <c r="C6" s="171" t="s">
        <v>710</v>
      </c>
      <c r="D6" s="171" t="s">
        <v>711</v>
      </c>
      <c r="E6" s="171" t="s">
        <v>712</v>
      </c>
    </row>
    <row r="9" spans="1:5" x14ac:dyDescent="0.3">
      <c r="A9" s="294" t="s">
        <v>713</v>
      </c>
      <c r="B9" s="294"/>
      <c r="C9" s="294"/>
      <c r="D9" s="294"/>
      <c r="E9" s="294"/>
    </row>
    <row r="10" spans="1:5" x14ac:dyDescent="0.3">
      <c r="A10" s="183" t="s">
        <v>462</v>
      </c>
      <c r="B10" s="183" t="s">
        <v>2</v>
      </c>
      <c r="C10" s="184" t="s">
        <v>3</v>
      </c>
      <c r="D10" s="183" t="s">
        <v>714</v>
      </c>
      <c r="E10" s="183" t="s">
        <v>715</v>
      </c>
    </row>
    <row r="11" spans="1:5" x14ac:dyDescent="0.3">
      <c r="A11" s="71" t="s">
        <v>480</v>
      </c>
      <c r="B11" s="71" t="s">
        <v>15</v>
      </c>
      <c r="C11" s="71" t="s">
        <v>16</v>
      </c>
      <c r="D11" s="76"/>
      <c r="E11" s="76"/>
    </row>
    <row r="12" spans="1:5" x14ac:dyDescent="0.3">
      <c r="A12" s="71" t="s">
        <v>480</v>
      </c>
      <c r="B12" s="71" t="s">
        <v>32</v>
      </c>
      <c r="C12" s="71" t="s">
        <v>33</v>
      </c>
      <c r="D12" s="76"/>
      <c r="E12" s="76"/>
    </row>
    <row r="13" spans="1:5" x14ac:dyDescent="0.3">
      <c r="A13" s="71" t="s">
        <v>480</v>
      </c>
      <c r="B13" s="71" t="s">
        <v>65</v>
      </c>
      <c r="C13" s="71" t="s">
        <v>16</v>
      </c>
      <c r="D13" s="76"/>
      <c r="E13" s="76"/>
    </row>
    <row r="14" spans="1:5" x14ac:dyDescent="0.3">
      <c r="A14" s="71" t="s">
        <v>480</v>
      </c>
      <c r="B14" s="71" t="s">
        <v>88</v>
      </c>
      <c r="C14" s="71" t="s">
        <v>168</v>
      </c>
      <c r="D14" s="76"/>
      <c r="E14" s="76"/>
    </row>
    <row r="15" spans="1:5" ht="28.8" x14ac:dyDescent="0.3">
      <c r="A15" s="71" t="s">
        <v>488</v>
      </c>
      <c r="B15" s="71" t="s">
        <v>20</v>
      </c>
      <c r="C15" s="71" t="s">
        <v>16</v>
      </c>
      <c r="D15" s="76" t="s">
        <v>716</v>
      </c>
      <c r="E15" s="76"/>
    </row>
    <row r="16" spans="1:5" ht="28.8" x14ac:dyDescent="0.3">
      <c r="A16" s="71" t="s">
        <v>488</v>
      </c>
      <c r="B16" s="71" t="s">
        <v>48</v>
      </c>
      <c r="C16" s="71" t="s">
        <v>50</v>
      </c>
      <c r="D16" s="76" t="s">
        <v>717</v>
      </c>
      <c r="E16" s="76" t="s">
        <v>718</v>
      </c>
    </row>
    <row r="17" spans="1:5" x14ac:dyDescent="0.3">
      <c r="A17" s="71" t="s">
        <v>488</v>
      </c>
      <c r="B17" s="71" t="s">
        <v>73</v>
      </c>
      <c r="C17" s="71" t="s">
        <v>536</v>
      </c>
      <c r="D17" s="76"/>
      <c r="E17" s="76"/>
    </row>
    <row r="18" spans="1:5" ht="28.8" x14ac:dyDescent="0.3">
      <c r="A18" s="71" t="s">
        <v>488</v>
      </c>
      <c r="B18" s="71" t="s">
        <v>76</v>
      </c>
      <c r="C18" s="71" t="s">
        <v>44</v>
      </c>
      <c r="D18" s="76" t="s">
        <v>719</v>
      </c>
      <c r="E18" s="76"/>
    </row>
  </sheetData>
  <mergeCells count="1">
    <mergeCell ref="A9:E9"/>
  </mergeCells>
  <hyperlinks>
    <hyperlink ref="B2" r:id="rId1" xr:uid="{CFC8EB78-3E29-4417-BB44-6958A95EDCC0}"/>
    <hyperlink ref="B3" r:id="rId2" xr:uid="{30E72ED2-C873-48BA-9409-0D6CAD510774}"/>
    <hyperlink ref="B4" r:id="rId3" xr:uid="{596F5D3E-8241-41C1-AD9A-C1D4FD1671DE}"/>
    <hyperlink ref="B6" r:id="rId4" xr:uid="{46F04DF2-853A-4CA6-891F-A6A25E9650F3}"/>
    <hyperlink ref="B5" r:id="rId5" xr:uid="{7B240CC5-7256-4FCB-BFDF-E565D194CE22}"/>
  </hyperlinks>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84b764c-50f3-4666-981f-a21c15460b9f">
      <UserInfo>
        <DisplayName>Sanchez Avalos, Roberto</DisplayName>
        <AccountId>7</AccountId>
        <AccountType/>
      </UserInfo>
      <UserInfo>
        <DisplayName>Maria Reyes Retana Torre</DisplayName>
        <AccountId>546</AccountId>
        <AccountType/>
      </UserInfo>
      <UserInfo>
        <DisplayName>Natalia Tosi</DisplayName>
        <AccountId>929</AccountId>
        <AccountType/>
      </UserInfo>
      <UserInfo>
        <DisplayName>Oliveri, Maria Laura</DisplayName>
        <AccountId>1153</AccountId>
        <AccountType/>
      </UserInfo>
      <UserInfo>
        <DisplayName>Eric Torres</DisplayName>
        <AccountId>474</AccountId>
        <AccountType/>
      </UserInfo>
    </SharedWithUsers>
    <lcf76f155ced4ddcb4097134ff3c332f xmlns="c41eb0e2-a8ee-4193-9a69-ff6e1e787a8f">
      <Terms xmlns="http://schemas.microsoft.com/office/infopath/2007/PartnerControls"/>
    </lcf76f155ced4ddcb4097134ff3c332f>
    <TaxCatchAll xmlns="cdc7663a-08f0-4737-9e8c-148ce897a09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98A226200FBA747BF499A3F16BD9306" ma:contentTypeVersion="16" ma:contentTypeDescription="Create a new document." ma:contentTypeScope="" ma:versionID="a802e24b83766cc1d8af855be1bd7937">
  <xsd:schema xmlns:xsd="http://www.w3.org/2001/XMLSchema" xmlns:xs="http://www.w3.org/2001/XMLSchema" xmlns:p="http://schemas.microsoft.com/office/2006/metadata/properties" xmlns:ns2="c41eb0e2-a8ee-4193-9a69-ff6e1e787a8f" xmlns:ns3="c84b764c-50f3-4666-981f-a21c15460b9f" xmlns:ns4="cdc7663a-08f0-4737-9e8c-148ce897a09c" targetNamespace="http://schemas.microsoft.com/office/2006/metadata/properties" ma:root="true" ma:fieldsID="6e8a154215ca5c893126bc8f6b108500" ns2:_="" ns3:_="" ns4:_="">
    <xsd:import namespace="c41eb0e2-a8ee-4193-9a69-ff6e1e787a8f"/>
    <xsd:import namespace="c84b764c-50f3-4666-981f-a21c15460b9f"/>
    <xsd:import namespace="cdc7663a-08f0-4737-9e8c-148ce897a09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4: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eb0e2-a8ee-4193-9a69-ff6e1e787a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ae61f9b1-e23d-4f49-b3d7-56b991556c4b"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4b764c-50f3-4666-981f-a21c15460b9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c7663a-08f0-4737-9e8c-148ce897a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cef391e7-5c72-4325-8ea1-c9fb63531e80}" ma:internalName="TaxCatchAll" ma:showField="CatchAllData" ma:web="c84b764c-50f3-4666-981f-a21c15460b9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3029C9-A5AB-4AAC-9B8A-368CAB8C733A}">
  <ds:schemaRefs>
    <ds:schemaRef ds:uri="http://schemas.microsoft.com/office/2006/metadata/properties"/>
    <ds:schemaRef ds:uri="http://schemas.microsoft.com/office/infopath/2007/PartnerControls"/>
    <ds:schemaRef ds:uri="c84b764c-50f3-4666-981f-a21c15460b9f"/>
    <ds:schemaRef ds:uri="c41eb0e2-a8ee-4193-9a69-ff6e1e787a8f"/>
    <ds:schemaRef ds:uri="cdc7663a-08f0-4737-9e8c-148ce897a09c"/>
  </ds:schemaRefs>
</ds:datastoreItem>
</file>

<file path=customXml/itemProps2.xml><?xml version="1.0" encoding="utf-8"?>
<ds:datastoreItem xmlns:ds="http://schemas.openxmlformats.org/officeDocument/2006/customXml" ds:itemID="{5341BEEE-99C0-4ED9-8E19-6F685D668845}">
  <ds:schemaRefs>
    <ds:schemaRef ds:uri="http://schemas.microsoft.com/sharepoint/v3/contenttype/forms"/>
  </ds:schemaRefs>
</ds:datastoreItem>
</file>

<file path=customXml/itemProps3.xml><?xml version="1.0" encoding="utf-8"?>
<ds:datastoreItem xmlns:ds="http://schemas.openxmlformats.org/officeDocument/2006/customXml" ds:itemID="{D8D9694B-F156-44C8-A40A-23B2416BDA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1eb0e2-a8ee-4193-9a69-ff6e1e787a8f"/>
    <ds:schemaRef ds:uri="c84b764c-50f3-4666-981f-a21c15460b9f"/>
    <ds:schemaRef ds:uri="cdc7663a-08f0-4737-9e8c-148ce897a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Encuestas Armonizadas</vt:lpstr>
      <vt:lpstr>HH surveys</vt:lpstr>
      <vt:lpstr>Detalle Encuestas</vt:lpstr>
      <vt:lpstr>Conteo</vt:lpstr>
      <vt:lpstr>2020</vt:lpstr>
      <vt:lpstr>Actualización encuestas - Links</vt:lpstr>
      <vt:lpstr>Analisis costo-beneficio</vt:lpstr>
      <vt:lpstr>Actualización EDU</vt:lpstr>
      <vt:lpstr>Restringidas</vt:lpstr>
    </vt:vector>
  </TitlesOfParts>
  <Manager/>
  <Company>Inter-American Development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Lina Arias</cp:lastModifiedBy>
  <cp:revision/>
  <dcterms:created xsi:type="dcterms:W3CDTF">2014-12-12T14:13:40Z</dcterms:created>
  <dcterms:modified xsi:type="dcterms:W3CDTF">2023-06-14T14:16:05Z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0x010100498A226200FBA747BF499A3F16BD9306</vt:lpwstr>
  </property>
  <property fmtid="{D5CDD505-2E9C-101B-9397-08002B2CF9AE}" pid="3" name="MediaServiceImageTags">
    <vt:lpwstr/>
  </property>
</Properties>
</file>