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sha\Documents\git\wp4-LLE\Detection\Software\"/>
    </mc:Choice>
  </mc:AlternateContent>
  <xr:revisionPtr revIDLastSave="0" documentId="13_ncr:1_{8A398107-C922-4961-8D63-93F33F8CB34B}" xr6:coauthVersionLast="47" xr6:coauthVersionMax="47" xr10:uidLastSave="{00000000-0000-0000-0000-000000000000}"/>
  <bookViews>
    <workbookView xWindow="-120" yWindow="-120" windowWidth="29040" windowHeight="15840" activeTab="1" xr2:uid="{802880A4-9E2D-4461-9DA4-1062CFA37090}"/>
  </bookViews>
  <sheets>
    <sheet name="Sheet1" sheetId="1" r:id="rId1"/>
    <sheet name="interface_calibration" sheetId="3" r:id="rId2"/>
    <sheet name="Tabelle1" sheetId="2" r:id="rId3"/>
  </sheets>
  <definedNames>
    <definedName name="ExterneDaten_1" localSheetId="1" hidden="1">interface_calibration!$A$1:$D$7</definedName>
    <definedName name="interface_calibration" localSheetId="0">Sheet1!$A$1:$D$7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C16" i="3" s="1"/>
  <c r="G3" i="3"/>
  <c r="G4" i="3"/>
  <c r="G5" i="3"/>
  <c r="G6" i="3"/>
  <c r="G7" i="3"/>
  <c r="G2" i="3"/>
  <c r="E2" i="3"/>
  <c r="E3" i="3"/>
  <c r="E4" i="3"/>
  <c r="E5" i="3"/>
  <c r="E6" i="3"/>
  <c r="E7" i="3"/>
  <c r="G3" i="1"/>
  <c r="G4" i="1"/>
  <c r="G5" i="1"/>
  <c r="G6" i="1"/>
  <c r="G7" i="1"/>
  <c r="G2" i="1"/>
  <c r="E4" i="1"/>
  <c r="E5" i="1"/>
  <c r="E6" i="1"/>
  <c r="E7" i="1"/>
  <c r="E3" i="1"/>
  <c r="E9" i="1" s="1"/>
  <c r="C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F4CB8-D23E-4234-84A8-01B3148B93AD}" keepAlive="1" name="Abfrage - interface_calibration" description="Verbindung mit der Abfrage 'interface_calibration' in der Arbeitsmappe." type="5" refreshedVersion="7" background="1" saveData="1">
    <dbPr connection="Provider=Microsoft.Mashup.OleDb.1;Data Source=$Workbook$;Location=interface_calibration;Extended Properties=&quot;&quot;" command="SELECT * FROM [interface_calibration]"/>
  </connection>
  <connection id="2" xr16:uid="{FC80343D-F18F-48F7-8481-C8C49A506B55}" name="interface_calibration" type="6" refreshedVersion="8" background="1" saveData="1">
    <textPr codePage="850" sourceFile="C:\Users\rodr\git\wp4-LLE\Detection\software\interface_calibr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<sst xmlns="http://schemas.openxmlformats.org/spreadsheetml/2006/main" count="22" uniqueCount="12">
  <si>
    <t>interfaceFound</t>
  </si>
  <si>
    <t>interfacePosition</t>
  </si>
  <si>
    <t>volume</t>
  </si>
  <si>
    <t>Weight</t>
  </si>
  <si>
    <t>Total Weight</t>
  </si>
  <si>
    <t>Diff</t>
  </si>
  <si>
    <t>Time pumped</t>
  </si>
  <si>
    <t>ConversionFactor</t>
  </si>
  <si>
    <t>Volume Measured</t>
  </si>
  <si>
    <t>Volume</t>
  </si>
  <si>
    <t>Average weight</t>
  </si>
  <si>
    <t>interfacePosition2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</si>
</sst>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Volume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Sheet1!$F$2:$F$7</c:f>
              <c:numCache>
                <c:formatCode>General</c:formatCode>
                <c:ptCount val="6"/>
                <c:pt idx="0">
                  <c:v>143.5</c:v>
                </c:pt>
                <c:pt idx="1">
                  <c:v>127</c:v>
                </c:pt>
                <c:pt idx="2">
                  <c:v>109</c:v>
                </c:pt>
                <c:pt idx="3">
                  <c:v>89</c:v>
                </c:pt>
                <c:pt idx="4">
                  <c:v>64.5</c:v>
                </c:pt>
                <c:pt idx="5">
                  <c:v>33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1879</c:v>
                </c:pt>
                <c:pt idx="1">
                  <c:v>1587</c:v>
                </c:pt>
                <c:pt idx="2">
                  <c:v>1300</c:v>
                </c:pt>
                <c:pt idx="3">
                  <c:v>1011</c:v>
                </c:pt>
                <c:pt idx="4">
                  <c:v>729</c:v>
                </c:pt>
                <c:pt idx="5">
                  <c:v>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D9-4548-BF98-DA4FD4542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281567"/>
        <c:axId val="1418283007"/>
      </c:scatterChart>
      <c:valAx>
        <c:axId val="141828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8283007"/>
        <c:crosses val="autoZero"/>
        <c:crossBetween val="midCat"/>
      </c:valAx>
      <c:valAx>
        <c:axId val="141828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828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interface_calibration!$G$1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interface_calibration!$F$2:$F$7</c:f>
              <c:numCache>
                <c:formatCode>General</c:formatCode>
                <c:ptCount val="6"/>
                <c:pt idx="0">
                  <c:v>143.5</c:v>
                </c:pt>
                <c:pt idx="1">
                  <c:v>126</c:v>
                </c:pt>
                <c:pt idx="2">
                  <c:v>107</c:v>
                </c:pt>
                <c:pt idx="3">
                  <c:v>85</c:v>
                </c:pt>
                <c:pt idx="4">
                  <c:v>58.5</c:v>
                </c:pt>
                <c:pt idx="5">
                  <c:v>22</c:v>
                </c:pt>
              </c:numCache>
            </c:numRef>
          </c:xVal>
          <c:yVal>
            <c:numRef>
              <c:f>interface_calibration!$G$2:$G$7</c:f>
              <c:numCache>
                <c:formatCode>General</c:formatCode>
                <c:ptCount val="6"/>
                <c:pt idx="0">
                  <c:v>1872</c:v>
                </c:pt>
                <c:pt idx="1">
                  <c:v>1564</c:v>
                </c:pt>
                <c:pt idx="2">
                  <c:v>1258</c:v>
                </c:pt>
                <c:pt idx="3">
                  <c:v>956</c:v>
                </c:pt>
                <c:pt idx="4">
                  <c:v>659</c:v>
                </c:pt>
                <c:pt idx="5">
                  <c:v>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C-458F-87FF-C9C9B7A27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122367"/>
        <c:axId val="1508114879"/>
      </c:scatterChart>
      <c:valAx>
        <c:axId val="150812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8114879"/>
        <c:crosses val="autoZero"/>
        <c:crossBetween val="midCat"/>
      </c:valAx>
      <c:valAx>
        <c:axId val="15081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812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952500</xdr:colOff>
      <xdr:row>6</xdr:row>
      <xdr:rowOff>80010</xdr:rowOff>
    </xdr:from>
    <xdr:to>
      <xdr:col>12</xdr:col>
      <xdr:colOff>236220</xdr:colOff>
      <xdr:row>21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8D73F1-2737-38CE-A11C-9C382680B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4</xdr:row>
      <xdr:rowOff>23812</xdr:rowOff>
    </xdr:from>
    <xdr:to>
      <xdr:col>16</xdr:col>
      <xdr:colOff>257175</xdr:colOff>
      <xdr:row>18</xdr:row>
      <xdr:rowOff>100012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398E6D-2FF9-4062-935A-EE085537C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rface_calibration" connectionId="2" xr16:uid="{97771F9A-DAC6-44C1-BDA5-CE00BD10229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51A4929-37B2-49E2-8BA8-440113819014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interfaceFound" tableColumnId="1"/>
      <queryTableField id="2" name="interfacePosition" tableColumnId="2"/>
      <queryTableField id="3" name="volume" tableColumnId="3"/>
      <queryTableField id="4" name="Weight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94B15-E067-4D81-B5B6-D4FDDDF8B170}" name="interface_calibration" displayName="interface_calibration_1" ref="A1:F7" tableType="queryTable" totalsRowShown="0">
  <autoFilter ref="A1:F7" xr:uid="{06D94B15-E067-4D81-B5B6-D4FDDDF8B170}"/>
  <tableColumns count="6">
    <tableColumn id="1" xr3:uid="{A76EC31B-68A4-4404-AB30-4A3B808EA6E2}" uniqueName="1" name="interfaceFound" queryTableFieldId="1"/>
    <tableColumn id="2" xr3:uid="{46FA5C17-622D-4704-AD03-8A31F60404CC}" uniqueName="2" name="interfacePosition" queryTableFieldId="2"/>
    <tableColumn id="3" xr3:uid="{25C2D350-F5E8-47BF-A12F-4938A638F5BF}" uniqueName="3" name="volume" queryTableFieldId="3"/>
    <tableColumn id="4" xr3:uid="{05005874-FCD7-40E8-BE22-79B4D733619B}" uniqueName="4" name="Weight" queryTableFieldId="4"/>
    <tableColumn id="5" xr3:uid="{207D7F6C-41B5-4C55-B029-7C550B77A998}" uniqueName="5" name="Diff" queryTableFieldId="5" dataDxfId="0">
      <calculatedColumnFormula>interface_calibration_1[[#This Row],[Weight]]-D1</calculatedColumnFormula>
    </tableColumn>
    <tableColumn id="6" xr3:uid="{1B270781-D451-4B34-8CC2-A11D588978C8}" uniqueName="6" name="interfacePosition2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7B69-594F-4987-A1EE-8697EEF7E59B}">
  <dimension ref="A1:G13"/>
  <sheetViews>
    <sheetView workbookViewId="0">
      <selection activeCell="B9" sqref="B9:E13"/>
    </sheetView>
  </sheetViews>
  <sheetFormatPr baseColWidth="10" defaultColWidth="9.140625" defaultRowHeight="15" x14ac:dyDescent="0.25"/>
  <cols>
    <col min="1" max="1" width="13.42578125" bestFit="1" customWidth="1"/>
    <col min="2" max="2" width="15" bestFit="1" customWidth="1"/>
    <col min="3" max="3" width="12" bestFit="1" customWidth="1"/>
    <col min="4" max="4" width="14.85546875" bestFit="1" customWidth="1"/>
    <col min="6" max="6" width="15.85546875" bestFit="1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</v>
      </c>
      <c r="G1" t="s">
        <v>8</v>
      </c>
    </row>
    <row r="2" spans="1:7" x14ac:dyDescent="0.25">
      <c r="A2" t="b">
        <v>1</v>
      </c>
      <c r="B2">
        <v>143.5</v>
      </c>
      <c r="C2">
        <v>1788.2931249999999</v>
      </c>
      <c r="D2">
        <v>0</v>
      </c>
      <c r="F2">
        <v>143.5</v>
      </c>
      <c r="G2">
        <f>$C$11-D2</f>
        <v>1879</v>
      </c>
    </row>
    <row r="3" spans="1:7" x14ac:dyDescent="0.25">
      <c r="A3" t="b">
        <v>1</v>
      </c>
      <c r="B3">
        <v>127</v>
      </c>
      <c r="C3">
        <v>1520.692</v>
      </c>
      <c r="D3">
        <v>292</v>
      </c>
      <c r="E3">
        <f>D3-D2</f>
        <v>292</v>
      </c>
      <c r="F3">
        <v>127</v>
      </c>
      <c r="G3">
        <f t="shared" ref="G3:G7" si="0">$C$11-D3</f>
        <v>1587</v>
      </c>
    </row>
    <row r="4" spans="1:7" x14ac:dyDescent="0.25">
      <c r="A4" t="b">
        <v>1</v>
      </c>
      <c r="B4">
        <v>109</v>
      </c>
      <c r="C4">
        <v>1255.777</v>
      </c>
      <c r="D4">
        <v>579</v>
      </c>
      <c r="E4">
        <f t="shared" ref="E4:E7" si="1">D4-D3</f>
        <v>287</v>
      </c>
      <c r="F4">
        <v>109</v>
      </c>
      <c r="G4">
        <f t="shared" si="0"/>
        <v>1300</v>
      </c>
    </row>
    <row r="5" spans="1:7" x14ac:dyDescent="0.25">
      <c r="A5" t="b">
        <v>1</v>
      </c>
      <c r="B5">
        <v>89</v>
      </c>
      <c r="C5">
        <v>994.48699999999997</v>
      </c>
      <c r="D5">
        <v>868</v>
      </c>
      <c r="E5">
        <f t="shared" si="1"/>
        <v>289</v>
      </c>
      <c r="F5">
        <v>89</v>
      </c>
      <c r="G5">
        <f t="shared" si="0"/>
        <v>1011</v>
      </c>
    </row>
    <row r="6" spans="1:7" x14ac:dyDescent="0.25">
      <c r="A6" t="b">
        <v>1</v>
      </c>
      <c r="B6">
        <v>64.5</v>
      </c>
      <c r="C6">
        <v>721.83262500000001</v>
      </c>
      <c r="D6">
        <v>1150</v>
      </c>
      <c r="E6">
        <f t="shared" si="1"/>
        <v>282</v>
      </c>
      <c r="F6">
        <v>64.5</v>
      </c>
      <c r="G6">
        <f t="shared" si="0"/>
        <v>729</v>
      </c>
    </row>
    <row r="7" spans="1:7" x14ac:dyDescent="0.25">
      <c r="A7" t="b">
        <v>1</v>
      </c>
      <c r="B7">
        <v>33</v>
      </c>
      <c r="C7">
        <v>448.01100000000002</v>
      </c>
      <c r="D7">
        <v>1432</v>
      </c>
      <c r="E7">
        <f t="shared" si="1"/>
        <v>282</v>
      </c>
      <c r="F7">
        <v>33</v>
      </c>
      <c r="G7">
        <f t="shared" si="0"/>
        <v>447</v>
      </c>
    </row>
    <row r="9" spans="1:7" x14ac:dyDescent="0.25">
      <c r="D9" t="s">
        <v>10</v>
      </c>
      <c r="E9">
        <f>AVERAGE(E3:E7)</f>
        <v>286.39999999999998</v>
      </c>
    </row>
    <row r="11" spans="1:7" x14ac:dyDescent="0.25">
      <c r="B11" t="s">
        <v>4</v>
      </c>
      <c r="C11">
        <v>1879</v>
      </c>
    </row>
    <row r="12" spans="1:7" x14ac:dyDescent="0.25">
      <c r="B12" t="s">
        <v>6</v>
      </c>
      <c r="C12">
        <v>253.52112676056299</v>
      </c>
    </row>
    <row r="13" spans="1:7" x14ac:dyDescent="0.25">
      <c r="B13" t="s">
        <v>7</v>
      </c>
      <c r="C13">
        <f>C12/E9</f>
        <v>0.88519946494609991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AF92-E660-47A5-8FCB-8FCEED393F4A}">
  <dimension ref="A1:G16"/>
  <sheetViews>
    <sheetView tabSelected="1" workbookViewId="0">
      <selection activeCell="C16" sqref="C16"/>
    </sheetView>
  </sheetViews>
  <sheetFormatPr baseColWidth="10" defaultRowHeight="15" x14ac:dyDescent="0.25"/>
  <cols>
    <col min="1" max="1" width="16.85546875" bestFit="1" customWidth="1"/>
    <col min="2" max="2" width="18.7109375" bestFit="1" customWidth="1"/>
    <col min="3" max="3" width="12" bestFit="1" customWidth="1"/>
    <col min="4" max="4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  <c r="G1" t="s">
        <v>9</v>
      </c>
    </row>
    <row r="2" spans="1:7" x14ac:dyDescent="0.25">
      <c r="A2" t="b">
        <v>1</v>
      </c>
      <c r="B2">
        <v>1435</v>
      </c>
      <c r="C2">
        <v>1880.1511250000001</v>
      </c>
      <c r="D2">
        <v>0</v>
      </c>
      <c r="E2" t="e">
        <f>interface_calibration_1[[#This Row],[Weight]]-D1</f>
        <v>#VALUE!</v>
      </c>
      <c r="F2">
        <v>143.5</v>
      </c>
      <c r="G2">
        <f>$C$14-interface_calibration_1[[#This Row],[Weight]]</f>
        <v>1872</v>
      </c>
    </row>
    <row r="3" spans="1:7" x14ac:dyDescent="0.25">
      <c r="A3" t="b">
        <v>1</v>
      </c>
      <c r="B3">
        <v>1260</v>
      </c>
      <c r="C3">
        <v>1569.0719999999999</v>
      </c>
      <c r="D3">
        <v>308</v>
      </c>
      <c r="E3">
        <f>interface_calibration_1[[#This Row],[Weight]]-D2</f>
        <v>308</v>
      </c>
      <c r="F3">
        <v>126</v>
      </c>
      <c r="G3">
        <f>$C$14-interface_calibration_1[[#This Row],[Weight]]</f>
        <v>1564</v>
      </c>
    </row>
    <row r="4" spans="1:7" x14ac:dyDescent="0.25">
      <c r="A4" t="b">
        <v>1</v>
      </c>
      <c r="B4">
        <v>1070</v>
      </c>
      <c r="C4">
        <v>1267.1829</v>
      </c>
      <c r="D4">
        <v>614</v>
      </c>
      <c r="E4">
        <f>interface_calibration_1[[#This Row],[Weight]]-D3</f>
        <v>306</v>
      </c>
      <c r="F4">
        <v>107</v>
      </c>
      <c r="G4">
        <f>$C$14-interface_calibration_1[[#This Row],[Weight]]</f>
        <v>1258</v>
      </c>
    </row>
    <row r="5" spans="1:7" x14ac:dyDescent="0.25">
      <c r="A5" t="b">
        <v>1</v>
      </c>
      <c r="B5">
        <v>850</v>
      </c>
      <c r="C5">
        <v>964.26049999999998</v>
      </c>
      <c r="D5">
        <v>916</v>
      </c>
      <c r="E5">
        <f>interface_calibration_1[[#This Row],[Weight]]-D4</f>
        <v>302</v>
      </c>
      <c r="F5">
        <v>85</v>
      </c>
      <c r="G5">
        <f>$C$14-interface_calibration_1[[#This Row],[Weight]]</f>
        <v>956</v>
      </c>
    </row>
    <row r="6" spans="1:7" x14ac:dyDescent="0.25">
      <c r="A6" t="b">
        <v>1</v>
      </c>
      <c r="B6">
        <v>585</v>
      </c>
      <c r="C6">
        <v>665.82412499999998</v>
      </c>
      <c r="D6">
        <v>1213</v>
      </c>
      <c r="E6">
        <f>interface_calibration_1[[#This Row],[Weight]]-D5</f>
        <v>297</v>
      </c>
      <c r="F6">
        <v>58.5</v>
      </c>
      <c r="G6">
        <f>$C$14-interface_calibration_1[[#This Row],[Weight]]</f>
        <v>659</v>
      </c>
    </row>
    <row r="7" spans="1:7" x14ac:dyDescent="0.25">
      <c r="A7" t="b">
        <v>1</v>
      </c>
      <c r="B7">
        <v>220</v>
      </c>
      <c r="C7">
        <v>373.65440000000001</v>
      </c>
      <c r="D7">
        <v>1505</v>
      </c>
      <c r="E7">
        <f>interface_calibration_1[[#This Row],[Weight]]-D6</f>
        <v>292</v>
      </c>
      <c r="F7">
        <v>22</v>
      </c>
      <c r="G7">
        <f>$C$14-interface_calibration_1[[#This Row],[Weight]]</f>
        <v>367</v>
      </c>
    </row>
    <row r="12" spans="1:7" x14ac:dyDescent="0.25">
      <c r="D12" t="s">
        <v>10</v>
      </c>
      <c r="E12">
        <f>AVERAGE(E3:E10)</f>
        <v>301</v>
      </c>
    </row>
    <row r="14" spans="1:7" x14ac:dyDescent="0.25">
      <c r="B14" t="s">
        <v>4</v>
      </c>
      <c r="C14">
        <v>1872</v>
      </c>
    </row>
    <row r="15" spans="1:7" x14ac:dyDescent="0.25">
      <c r="B15" t="s">
        <v>6</v>
      </c>
      <c r="C15" s="1">
        <v>265.55983950000001</v>
      </c>
    </row>
    <row r="16" spans="1:7" x14ac:dyDescent="0.25">
      <c r="B16" t="s">
        <v>7</v>
      </c>
      <c r="C16">
        <f>C15/E12</f>
        <v>0.88225860299003322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1C8C-DD1D-4D98-8BCE-2AFF2604AFA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5D0DE-A8AD-492C-9C23-0AC4B70C58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Sheet1</vt:lpstr>
      <vt:lpstr>interface_calibration</vt:lpstr>
      <vt:lpstr>Tabelle1</vt:lpstr>
      <vt:lpstr>Sheet1!interface_calibration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Moreno Garcia</dc:creator>
  <cp:lastModifiedBy>Bandesha, Shahbaz Tareq</cp:lastModifiedBy>
  <dcterms:created xsi:type="dcterms:W3CDTF">2023-07-28T09:04:37Z</dcterms:created>
  <dcterms:modified xsi:type="dcterms:W3CDTF">2023-07-28T15:19:04Z</dcterms:modified>
</cp:coreProperties>
</file>