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5.xml" ContentType="application/vnd.openxmlformats-officedocument.drawing+xml"/>
  <Override PartName="/xl/charts/chart16.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showInkAnnotation="0" codeName="ThisWorkbook" autoCompressPictures="0"/>
  <mc:AlternateContent xmlns:mc="http://schemas.openxmlformats.org/markup-compatibility/2006">
    <mc:Choice Requires="x15">
      <x15ac:absPath xmlns:x15ac="http://schemas.microsoft.com/office/spreadsheetml/2010/11/ac" url="C:\Users\tangj\OneDrive - Imperial College London\Attachments\lab\Year2\vibration\"/>
    </mc:Choice>
  </mc:AlternateContent>
  <xr:revisionPtr revIDLastSave="566" documentId="8_{893F4E01-0982-48C2-9345-6E6D5A58AC6B}" xr6:coauthVersionLast="45" xr6:coauthVersionMax="45" xr10:uidLastSave="{2E46CF22-3D7F-419C-B061-583204BF774E}"/>
  <bookViews>
    <workbookView xWindow="-108" yWindow="-108" windowWidth="23256" windowHeight="12576" tabRatio="500" firstSheet="2" activeTab="2" xr2:uid="{00000000-000D-0000-FFFF-FFFF00000000}"/>
  </bookViews>
  <sheets>
    <sheet name="Simulated data (low damping)" sheetId="1" r:id="rId1"/>
    <sheet name="Simulated data (high damping)" sheetId="4" r:id="rId2"/>
    <sheet name="Mode 1" sheetId="2" r:id="rId3"/>
    <sheet name="Theoretical mode shapes" sheetId="5" r:id="rId4"/>
    <sheet name="Chart1" sheetId="9" r:id="rId5"/>
    <sheet name="Experimental mode shapes" sheetId="8" r:id="rId6"/>
  </sheets>
  <definedNames>
    <definedName name="_xlnm.Print_Area" localSheetId="2">'Mode 1'!$A$5:$H$26</definedName>
    <definedName name="solver_adj" localSheetId="2" hidden="1">'Mode 1'!$T$5</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'Mode 1'!$A$8</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'Mode 1'!$T$28</definedName>
    <definedName name="solver_pre" localSheetId="2" hidden="1">0.000001</definedName>
    <definedName name="solver_rbv" localSheetId="2" hidden="1">1</definedName>
    <definedName name="solver_rel1" localSheetId="2" hidden="1">1</definedName>
    <definedName name="solver_rhs1" localSheetId="2" hidden="1">'Mode 1'!$A$26</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100</definedName>
    <definedName name="solver_ver" localSheetId="2" hidden="1">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F8" i="2" l="1"/>
  <c r="AF7" i="2"/>
  <c r="AE8" i="2"/>
  <c r="AE7" i="2"/>
  <c r="K20" i="2"/>
  <c r="B8" i="2" l="1"/>
  <c r="E8" i="2"/>
  <c r="G8" i="2" s="1"/>
  <c r="J8" i="2"/>
  <c r="N8" i="2" s="1"/>
  <c r="B9" i="2"/>
  <c r="E9" i="2"/>
  <c r="J9" i="2"/>
  <c r="N9" i="2" s="1"/>
  <c r="B10" i="2"/>
  <c r="E10" i="2"/>
  <c r="G10" i="2" s="1"/>
  <c r="J10" i="2"/>
  <c r="N10" i="2" s="1"/>
  <c r="B12" i="2"/>
  <c r="E12" i="2"/>
  <c r="G12" i="2" s="1"/>
  <c r="J12" i="2"/>
  <c r="N12" i="2" s="1"/>
  <c r="B14" i="2"/>
  <c r="E14" i="2"/>
  <c r="G14" i="2" s="1"/>
  <c r="J14" i="2"/>
  <c r="N14" i="2" s="1"/>
  <c r="B15" i="2"/>
  <c r="E15" i="2"/>
  <c r="G15" i="2" s="1"/>
  <c r="J15" i="2"/>
  <c r="N15" i="2" s="1"/>
  <c r="B17" i="2"/>
  <c r="E17" i="2"/>
  <c r="G17" i="2" s="1"/>
  <c r="J17" i="2"/>
  <c r="N17" i="2" s="1"/>
  <c r="B20" i="2"/>
  <c r="E20" i="2"/>
  <c r="G20" i="2" s="1"/>
  <c r="J20" i="2"/>
  <c r="N20" i="2" s="1"/>
  <c r="B21" i="2"/>
  <c r="E21" i="2"/>
  <c r="G21" i="2" s="1"/>
  <c r="J21" i="2"/>
  <c r="N21" i="2" s="1"/>
  <c r="B22" i="2"/>
  <c r="E22" i="2"/>
  <c r="G22" i="2" s="1"/>
  <c r="J22" i="2"/>
  <c r="N22" i="2" s="1"/>
  <c r="B23" i="2"/>
  <c r="E23" i="2"/>
  <c r="G23" i="2" s="1"/>
  <c r="J23" i="2"/>
  <c r="N23" i="2" s="1"/>
  <c r="B24" i="2"/>
  <c r="E24" i="2"/>
  <c r="G24" i="2" s="1"/>
  <c r="J24" i="2"/>
  <c r="N24" i="2" s="1"/>
  <c r="B25" i="2"/>
  <c r="E25" i="2"/>
  <c r="G25" i="2" s="1"/>
  <c r="J25" i="2"/>
  <c r="N25" i="2" s="1"/>
  <c r="B26" i="2"/>
  <c r="E26" i="2"/>
  <c r="G26" i="2" s="1"/>
  <c r="J26" i="2"/>
  <c r="N26" i="2" s="1"/>
  <c r="B16" i="2"/>
  <c r="E16" i="2"/>
  <c r="G16" i="2" s="1"/>
  <c r="J16" i="2"/>
  <c r="N16" i="2" s="1"/>
  <c r="B19" i="2"/>
  <c r="E19" i="2"/>
  <c r="G19" i="2" s="1"/>
  <c r="J19" i="2"/>
  <c r="N19" i="2" s="1"/>
  <c r="B18" i="2"/>
  <c r="E18" i="2"/>
  <c r="G18" i="2" s="1"/>
  <c r="J18" i="2"/>
  <c r="N18" i="2" s="1"/>
  <c r="B11" i="2"/>
  <c r="E11" i="2"/>
  <c r="G11" i="2" s="1"/>
  <c r="J11" i="2"/>
  <c r="N11" i="2" s="1"/>
  <c r="B13" i="2"/>
  <c r="E13" i="2"/>
  <c r="G13" i="2" s="1"/>
  <c r="J13" i="2"/>
  <c r="N13" i="2" s="1"/>
  <c r="I9" i="2" l="1"/>
  <c r="K9" i="2" s="1"/>
  <c r="I8" i="2"/>
  <c r="H8" i="2"/>
  <c r="I11" i="2"/>
  <c r="I19" i="2"/>
  <c r="I26" i="2"/>
  <c r="I24" i="2"/>
  <c r="I20" i="2"/>
  <c r="I15" i="2"/>
  <c r="H11" i="2"/>
  <c r="H24" i="2"/>
  <c r="H22" i="2"/>
  <c r="H20" i="2"/>
  <c r="H15" i="2"/>
  <c r="H12" i="2"/>
  <c r="H9" i="2"/>
  <c r="I22" i="2"/>
  <c r="I12" i="2"/>
  <c r="H19" i="2"/>
  <c r="H26" i="2"/>
  <c r="G9" i="2"/>
  <c r="I18" i="2"/>
  <c r="I16" i="2"/>
  <c r="I25" i="2"/>
  <c r="I23" i="2"/>
  <c r="I21" i="2"/>
  <c r="I17" i="2"/>
  <c r="I10" i="2"/>
  <c r="H13" i="2"/>
  <c r="H18" i="2"/>
  <c r="H16" i="2"/>
  <c r="H25" i="2"/>
  <c r="H23" i="2"/>
  <c r="H21" i="2"/>
  <c r="H17" i="2"/>
  <c r="H14" i="2"/>
  <c r="H10" i="2"/>
  <c r="I13" i="2"/>
  <c r="I14" i="2"/>
  <c r="M9" i="2" l="1"/>
  <c r="O9" i="2" s="1"/>
  <c r="L9" i="2"/>
  <c r="M8" i="2"/>
  <c r="L8" i="2"/>
  <c r="K8" i="2"/>
  <c r="K23" i="2"/>
  <c r="L23" i="2"/>
  <c r="M23" i="2"/>
  <c r="K13" i="2"/>
  <c r="L13" i="2"/>
  <c r="M13" i="2"/>
  <c r="K25" i="2"/>
  <c r="L25" i="2"/>
  <c r="M25" i="2"/>
  <c r="L20" i="2"/>
  <c r="M20" i="2"/>
  <c r="M16" i="2"/>
  <c r="K16" i="2"/>
  <c r="L16" i="2"/>
  <c r="K24" i="2"/>
  <c r="M24" i="2"/>
  <c r="L24" i="2"/>
  <c r="K22" i="2"/>
  <c r="M22" i="2"/>
  <c r="L22" i="2"/>
  <c r="K18" i="2"/>
  <c r="L18" i="2"/>
  <c r="M18" i="2"/>
  <c r="K26" i="2"/>
  <c r="L26" i="2"/>
  <c r="M26" i="2"/>
  <c r="K14" i="2"/>
  <c r="L14" i="2"/>
  <c r="M14" i="2"/>
  <c r="K15" i="2"/>
  <c r="M15" i="2"/>
  <c r="L15" i="2"/>
  <c r="K19" i="2"/>
  <c r="L19" i="2"/>
  <c r="M19" i="2"/>
  <c r="K10" i="2"/>
  <c r="M10" i="2"/>
  <c r="L10" i="2"/>
  <c r="K17" i="2"/>
  <c r="M17" i="2"/>
  <c r="L17" i="2"/>
  <c r="K11" i="2"/>
  <c r="M11" i="2"/>
  <c r="L11" i="2"/>
  <c r="K21" i="2"/>
  <c r="L21" i="2"/>
  <c r="M21" i="2"/>
  <c r="K12" i="2"/>
  <c r="L12" i="2"/>
  <c r="M12" i="2"/>
  <c r="C36" i="8"/>
  <c r="B36" i="8"/>
  <c r="C37" i="8"/>
  <c r="B37" i="8"/>
  <c r="C38" i="8"/>
  <c r="B38" i="8"/>
  <c r="C39" i="8"/>
  <c r="B39" i="8"/>
  <c r="D39" i="8" s="1"/>
  <c r="C40" i="8"/>
  <c r="B40" i="8"/>
  <c r="D40" i="8"/>
  <c r="C41" i="8"/>
  <c r="B41" i="8"/>
  <c r="C42" i="8"/>
  <c r="B42" i="8"/>
  <c r="C43" i="8"/>
  <c r="D43" i="8" s="1"/>
  <c r="B43" i="8"/>
  <c r="C44" i="8"/>
  <c r="B44" i="8"/>
  <c r="AG8" i="2"/>
  <c r="AG7" i="2"/>
  <c r="B30" i="8"/>
  <c r="C26" i="8" a="1"/>
  <c r="C26" i="8" s="1"/>
  <c r="C29" i="8"/>
  <c r="B26" i="8"/>
  <c r="C25" i="8"/>
  <c r="C21" i="8"/>
  <c r="B21" i="8"/>
  <c r="C20" i="8"/>
  <c r="C19" i="8"/>
  <c r="C18" i="8"/>
  <c r="C17" i="8"/>
  <c r="B17" i="8"/>
  <c r="C16" i="8"/>
  <c r="W4" i="2"/>
  <c r="V9" i="2" s="1"/>
  <c r="V10" i="2" s="1"/>
  <c r="V11" i="2" s="1"/>
  <c r="V12" i="2" s="1"/>
  <c r="V13" i="2" s="1"/>
  <c r="V14" i="2" s="1"/>
  <c r="V15" i="2" s="1"/>
  <c r="V16" i="2" s="1"/>
  <c r="V17" i="2" s="1"/>
  <c r="V18" i="2" s="1"/>
  <c r="V19" i="2" s="1"/>
  <c r="V20" i="2" s="1"/>
  <c r="V21" i="2" s="1"/>
  <c r="V22" i="2" s="1"/>
  <c r="V23" i="2" s="1"/>
  <c r="V24" i="2" s="1"/>
  <c r="D25" i="5"/>
  <c r="C25" i="5"/>
  <c r="D16" i="5"/>
  <c r="C16" i="5"/>
  <c r="D26" i="5" a="1"/>
  <c r="D27" i="5" s="1"/>
  <c r="C26" i="5" a="1"/>
  <c r="C28" i="5" s="1"/>
  <c r="B30" i="5"/>
  <c r="B26" i="5"/>
  <c r="D21" i="5"/>
  <c r="D20" i="5"/>
  <c r="D19" i="5"/>
  <c r="D18" i="5"/>
  <c r="D17" i="5"/>
  <c r="C21" i="5"/>
  <c r="C20" i="5"/>
  <c r="C19" i="5"/>
  <c r="C18" i="5"/>
  <c r="C17" i="5"/>
  <c r="B21" i="5"/>
  <c r="B17" i="5"/>
  <c r="A21" i="4"/>
  <c r="E6" i="4"/>
  <c r="B21" i="4"/>
  <c r="C21" i="4"/>
  <c r="D21" i="4"/>
  <c r="F21" i="4" s="1"/>
  <c r="G21" i="4" s="1"/>
  <c r="J21" i="4" s="1"/>
  <c r="A21" i="1"/>
  <c r="B21" i="1" s="1"/>
  <c r="E6" i="1"/>
  <c r="E2" i="4"/>
  <c r="E3" i="4" s="1"/>
  <c r="E4" i="4" s="1"/>
  <c r="E1" i="4"/>
  <c r="AB8" i="2"/>
  <c r="Z8" i="2"/>
  <c r="AA8" i="2"/>
  <c r="Y8" i="2"/>
  <c r="X8" i="2"/>
  <c r="W9" i="2"/>
  <c r="W8" i="2"/>
  <c r="E1" i="1"/>
  <c r="E2" i="1"/>
  <c r="E3" i="1" s="1"/>
  <c r="E4" i="1" s="1"/>
  <c r="C21" i="1" l="1"/>
  <c r="D21" i="1" s="1"/>
  <c r="A22" i="4"/>
  <c r="D29" i="5"/>
  <c r="D41" i="8"/>
  <c r="D28" i="5"/>
  <c r="A22" i="1"/>
  <c r="D44" i="8"/>
  <c r="E43" i="8" s="1"/>
  <c r="E20" i="8" s="1"/>
  <c r="AA17" i="2"/>
  <c r="AA21" i="2"/>
  <c r="W11" i="2"/>
  <c r="Z10" i="2"/>
  <c r="Y20" i="2"/>
  <c r="X20" i="2"/>
  <c r="AB21" i="2"/>
  <c r="W21" i="2"/>
  <c r="X16" i="2"/>
  <c r="Y12" i="2"/>
  <c r="AB14" i="2"/>
  <c r="AA13" i="2"/>
  <c r="W23" i="2"/>
  <c r="Y14" i="2"/>
  <c r="AA12" i="2"/>
  <c r="W20" i="2"/>
  <c r="X13" i="2"/>
  <c r="Y11" i="2"/>
  <c r="Z19" i="2"/>
  <c r="AB11" i="2"/>
  <c r="Y19" i="2"/>
  <c r="AB22" i="2"/>
  <c r="W15" i="2"/>
  <c r="X12" i="2"/>
  <c r="Z16" i="2"/>
  <c r="AB10" i="2"/>
  <c r="W13" i="2"/>
  <c r="X11" i="2"/>
  <c r="AA22" i="2"/>
  <c r="Z14" i="2"/>
  <c r="P9" i="2"/>
  <c r="W19" i="2"/>
  <c r="X23" i="2"/>
  <c r="Y10" i="2"/>
  <c r="AA10" i="2"/>
  <c r="Z9" i="2"/>
  <c r="W16" i="2"/>
  <c r="X21" i="2"/>
  <c r="Y22" i="2"/>
  <c r="AA9" i="2"/>
  <c r="W12" i="2"/>
  <c r="X15" i="2"/>
  <c r="Y15" i="2"/>
  <c r="AA18" i="2"/>
  <c r="Z18" i="2"/>
  <c r="AB16" i="2"/>
  <c r="X19" i="2"/>
  <c r="Y18" i="2"/>
  <c r="AA16" i="2"/>
  <c r="Z13" i="2"/>
  <c r="AB19" i="2"/>
  <c r="AB9" i="2"/>
  <c r="W18" i="2"/>
  <c r="W10" i="2"/>
  <c r="X18" i="2"/>
  <c r="X10" i="2"/>
  <c r="Y17" i="2"/>
  <c r="Y9" i="2"/>
  <c r="AA15" i="2"/>
  <c r="Z22" i="2"/>
  <c r="Z12" i="2"/>
  <c r="AB18" i="2"/>
  <c r="W17" i="2"/>
  <c r="X17" i="2"/>
  <c r="X9" i="2"/>
  <c r="Y16" i="2"/>
  <c r="AA14" i="2"/>
  <c r="Z21" i="2"/>
  <c r="Z11" i="2"/>
  <c r="AB17" i="2"/>
  <c r="W22" i="2"/>
  <c r="W14" i="2"/>
  <c r="X22" i="2"/>
  <c r="X14" i="2"/>
  <c r="Y21" i="2"/>
  <c r="Y13" i="2"/>
  <c r="AA19" i="2"/>
  <c r="AA11" i="2"/>
  <c r="Z17" i="2"/>
  <c r="AB13" i="2"/>
  <c r="Y23" i="2"/>
  <c r="AA23" i="2"/>
  <c r="Z23" i="2"/>
  <c r="Z15" i="2"/>
  <c r="AB23" i="2"/>
  <c r="AB15" i="2"/>
  <c r="AA20" i="2"/>
  <c r="Z20" i="2"/>
  <c r="AB20" i="2"/>
  <c r="AB12" i="2"/>
  <c r="O8" i="2"/>
  <c r="P8" i="2"/>
  <c r="O14" i="2"/>
  <c r="P14" i="2"/>
  <c r="O12" i="2"/>
  <c r="P12" i="2"/>
  <c r="O15" i="2"/>
  <c r="P15" i="2"/>
  <c r="O18" i="2"/>
  <c r="P18" i="2"/>
  <c r="O23" i="2"/>
  <c r="P23" i="2"/>
  <c r="O19" i="2"/>
  <c r="P19" i="2"/>
  <c r="O13" i="2"/>
  <c r="P13" i="2"/>
  <c r="O21" i="2"/>
  <c r="P21" i="2"/>
  <c r="O16" i="2"/>
  <c r="P16" i="2"/>
  <c r="O17" i="2"/>
  <c r="P17" i="2"/>
  <c r="O22" i="2"/>
  <c r="P22" i="2"/>
  <c r="O20" i="2"/>
  <c r="P20" i="2"/>
  <c r="O26" i="2"/>
  <c r="P26" i="2"/>
  <c r="O11" i="2"/>
  <c r="P11" i="2"/>
  <c r="O10" i="2"/>
  <c r="P10" i="2"/>
  <c r="O24" i="2"/>
  <c r="P24" i="2"/>
  <c r="O25" i="2"/>
  <c r="P25" i="2"/>
  <c r="AE12" i="2"/>
  <c r="AE13" i="2" s="1"/>
  <c r="C30" i="5"/>
  <c r="C27" i="5"/>
  <c r="C29" i="5"/>
  <c r="C26" i="5"/>
  <c r="D42" i="8"/>
  <c r="D37" i="8"/>
  <c r="D38" i="8"/>
  <c r="D36" i="8"/>
  <c r="R8" i="2"/>
  <c r="R13" i="2"/>
  <c r="R21" i="2"/>
  <c r="R20" i="2"/>
  <c r="R17" i="2"/>
  <c r="R14" i="2"/>
  <c r="R25" i="2"/>
  <c r="R24" i="2"/>
  <c r="R23" i="2"/>
  <c r="R12" i="2"/>
  <c r="R10" i="2"/>
  <c r="R9" i="2"/>
  <c r="R18" i="2"/>
  <c r="R16" i="2"/>
  <c r="R11" i="2"/>
  <c r="R15" i="2"/>
  <c r="E21" i="1"/>
  <c r="F21" i="1"/>
  <c r="G21" i="1" s="1"/>
  <c r="R19" i="2"/>
  <c r="B22" i="1"/>
  <c r="C22" i="1"/>
  <c r="A23" i="1"/>
  <c r="E21" i="4"/>
  <c r="B22" i="4"/>
  <c r="A23" i="4"/>
  <c r="C22" i="4"/>
  <c r="W24" i="2"/>
  <c r="AA24" i="2"/>
  <c r="X24" i="2"/>
  <c r="AB24" i="2"/>
  <c r="Y24" i="2"/>
  <c r="V25" i="2"/>
  <c r="Z24" i="2"/>
  <c r="D26" i="5"/>
  <c r="D30" i="5"/>
  <c r="AE10" i="2"/>
  <c r="AE11" i="2" s="1"/>
  <c r="AF11" i="2" s="1"/>
  <c r="C28" i="8"/>
  <c r="C27" i="8"/>
  <c r="C30" i="8"/>
  <c r="E38" i="8" l="1"/>
  <c r="E41" i="8"/>
  <c r="E17" i="8" s="1"/>
  <c r="E42" i="8"/>
  <c r="E18" i="8" s="1"/>
  <c r="D22" i="4"/>
  <c r="T22" i="2"/>
  <c r="S22" i="2"/>
  <c r="S25" i="2"/>
  <c r="T16" i="2"/>
  <c r="S9" i="2"/>
  <c r="E37" i="8"/>
  <c r="E27" i="8" s="1"/>
  <c r="E39" i="8"/>
  <c r="E29" i="8" s="1"/>
  <c r="E44" i="8"/>
  <c r="E21" i="8" s="1"/>
  <c r="E36" i="8"/>
  <c r="E26" i="8" s="1"/>
  <c r="E40" i="8"/>
  <c r="E30" i="8" s="1"/>
  <c r="R22" i="2"/>
  <c r="T21" i="2"/>
  <c r="S17" i="2"/>
  <c r="T15" i="2"/>
  <c r="S18" i="2"/>
  <c r="R26" i="2"/>
  <c r="S16" i="2"/>
  <c r="S10" i="2"/>
  <c r="T25" i="2"/>
  <c r="T12" i="2"/>
  <c r="T8" i="2"/>
  <c r="T23" i="2"/>
  <c r="S15" i="2"/>
  <c r="E28" i="8"/>
  <c r="E19" i="8"/>
  <c r="C10" i="8"/>
  <c r="AE14" i="2"/>
  <c r="E22" i="4"/>
  <c r="F22" i="4"/>
  <c r="G22" i="4" s="1"/>
  <c r="D22" i="1"/>
  <c r="A24" i="4"/>
  <c r="B23" i="4"/>
  <c r="C23" i="4"/>
  <c r="H21" i="4"/>
  <c r="L21" i="4"/>
  <c r="K21" i="4"/>
  <c r="J21" i="1"/>
  <c r="H21" i="1"/>
  <c r="I21" i="1" s="1"/>
  <c r="K21" i="1"/>
  <c r="L21" i="1"/>
  <c r="S24" i="2"/>
  <c r="X25" i="2"/>
  <c r="AB25" i="2"/>
  <c r="Y25" i="2"/>
  <c r="V26" i="2"/>
  <c r="Z25" i="2"/>
  <c r="W25" i="2"/>
  <c r="AA25" i="2"/>
  <c r="C23" i="1"/>
  <c r="A24" i="1"/>
  <c r="B23" i="1"/>
  <c r="D23" i="1" s="1"/>
  <c r="S11" i="2"/>
  <c r="S13" i="2"/>
  <c r="S20" i="2"/>
  <c r="D23" i="4" l="1"/>
  <c r="N21" i="1"/>
  <c r="R28" i="2"/>
  <c r="R29" i="2" s="1"/>
  <c r="S8" i="2"/>
  <c r="S21" i="2"/>
  <c r="S23" i="2"/>
  <c r="T18" i="2"/>
  <c r="S14" i="2"/>
  <c r="T10" i="2"/>
  <c r="T20" i="2"/>
  <c r="S12" i="2"/>
  <c r="T11" i="2"/>
  <c r="T13" i="2"/>
  <c r="T17" i="2"/>
  <c r="S19" i="2"/>
  <c r="B24" i="1"/>
  <c r="D24" i="1" s="1"/>
  <c r="C24" i="1"/>
  <c r="A25" i="1"/>
  <c r="P21" i="1"/>
  <c r="O21" i="1"/>
  <c r="F23" i="4"/>
  <c r="G23" i="4" s="1"/>
  <c r="E23" i="4"/>
  <c r="L22" i="4"/>
  <c r="K22" i="4"/>
  <c r="H22" i="4"/>
  <c r="I22" i="4" s="1"/>
  <c r="Y26" i="2"/>
  <c r="Z26" i="2"/>
  <c r="W26" i="2"/>
  <c r="AA26" i="2"/>
  <c r="X26" i="2"/>
  <c r="AB26" i="2"/>
  <c r="B24" i="4"/>
  <c r="D24" i="4" s="1"/>
  <c r="C24" i="4"/>
  <c r="A25" i="4"/>
  <c r="E22" i="1"/>
  <c r="F22" i="1"/>
  <c r="G22" i="1" s="1"/>
  <c r="F23" i="1"/>
  <c r="G23" i="1" s="1"/>
  <c r="E23" i="1"/>
  <c r="T24" i="2"/>
  <c r="T9" i="2"/>
  <c r="M21" i="1"/>
  <c r="I21" i="4"/>
  <c r="N21" i="4"/>
  <c r="M21" i="4"/>
  <c r="N22" i="4"/>
  <c r="J22" i="4"/>
  <c r="S26" i="2"/>
  <c r="S28" i="2" l="1"/>
  <c r="S29" i="2" s="1"/>
  <c r="T14" i="2"/>
  <c r="T26" i="2"/>
  <c r="T19" i="2"/>
  <c r="J23" i="1"/>
  <c r="E24" i="4"/>
  <c r="F24" i="4"/>
  <c r="G24" i="4" s="1"/>
  <c r="P22" i="4"/>
  <c r="O22" i="4"/>
  <c r="L23" i="4"/>
  <c r="K23" i="4"/>
  <c r="H23" i="4"/>
  <c r="I23" i="4" s="1"/>
  <c r="M22" i="4"/>
  <c r="P21" i="4"/>
  <c r="O21" i="4"/>
  <c r="L23" i="1"/>
  <c r="K23" i="1"/>
  <c r="H23" i="1"/>
  <c r="I23" i="1" s="1"/>
  <c r="J22" i="1"/>
  <c r="B25" i="4"/>
  <c r="D25" i="4" s="1"/>
  <c r="C25" i="4"/>
  <c r="A26" i="4"/>
  <c r="N23" i="4"/>
  <c r="M23" i="4"/>
  <c r="J23" i="4"/>
  <c r="B25" i="1"/>
  <c r="C25" i="1"/>
  <c r="A26" i="1"/>
  <c r="L22" i="1"/>
  <c r="K22" i="1"/>
  <c r="H22" i="1"/>
  <c r="I22" i="1" s="1"/>
  <c r="E24" i="1"/>
  <c r="F24" i="1"/>
  <c r="G24" i="1" s="1"/>
  <c r="D25" i="1" l="1"/>
  <c r="T28" i="2"/>
  <c r="T29" i="2" s="1"/>
  <c r="B26" i="4"/>
  <c r="C26" i="4"/>
  <c r="A27" i="4"/>
  <c r="F25" i="4"/>
  <c r="G25" i="4" s="1"/>
  <c r="E25" i="4"/>
  <c r="P23" i="1"/>
  <c r="O23" i="1"/>
  <c r="L24" i="4"/>
  <c r="K24" i="4"/>
  <c r="H24" i="4"/>
  <c r="I24" i="4" s="1"/>
  <c r="F25" i="1"/>
  <c r="G25" i="1" s="1"/>
  <c r="E25" i="1"/>
  <c r="P22" i="1"/>
  <c r="O22" i="1"/>
  <c r="M22" i="1"/>
  <c r="P23" i="4"/>
  <c r="O23" i="4"/>
  <c r="M23" i="1"/>
  <c r="N24" i="1"/>
  <c r="J24" i="1"/>
  <c r="L24" i="1"/>
  <c r="K24" i="1"/>
  <c r="H24" i="1"/>
  <c r="I24" i="1" s="1"/>
  <c r="B26" i="1"/>
  <c r="C26" i="1"/>
  <c r="A27" i="1"/>
  <c r="N22" i="1"/>
  <c r="N24" i="4"/>
  <c r="M24" i="4"/>
  <c r="J24" i="4"/>
  <c r="N23" i="1"/>
  <c r="P24" i="1" l="1"/>
  <c r="O24" i="1"/>
  <c r="M24" i="1"/>
  <c r="L25" i="1"/>
  <c r="K25" i="1"/>
  <c r="H25" i="1"/>
  <c r="I25" i="1" s="1"/>
  <c r="J25" i="4"/>
  <c r="N25" i="1"/>
  <c r="J25" i="1"/>
  <c r="C27" i="4"/>
  <c r="A28" i="4"/>
  <c r="B27" i="4"/>
  <c r="C27" i="1"/>
  <c r="A28" i="1"/>
  <c r="B27" i="1"/>
  <c r="D27" i="1" s="1"/>
  <c r="P24" i="4"/>
  <c r="O24" i="4"/>
  <c r="D26" i="1"/>
  <c r="L25" i="4"/>
  <c r="K25" i="4"/>
  <c r="H25" i="4"/>
  <c r="I25" i="4" s="1"/>
  <c r="D26" i="4"/>
  <c r="D27" i="4" l="1"/>
  <c r="M25" i="1"/>
  <c r="M25" i="4"/>
  <c r="E26" i="1"/>
  <c r="F26" i="1"/>
  <c r="G26" i="1" s="1"/>
  <c r="F27" i="4"/>
  <c r="G27" i="4" s="1"/>
  <c r="E27" i="4"/>
  <c r="B28" i="4"/>
  <c r="C28" i="4"/>
  <c r="A29" i="4"/>
  <c r="N25" i="4"/>
  <c r="F26" i="4"/>
  <c r="G26" i="4" s="1"/>
  <c r="E26" i="4"/>
  <c r="P25" i="4"/>
  <c r="O25" i="4"/>
  <c r="B28" i="1"/>
  <c r="D28" i="1" s="1"/>
  <c r="C28" i="1"/>
  <c r="A29" i="1"/>
  <c r="P25" i="1"/>
  <c r="O25" i="1"/>
  <c r="F27" i="1"/>
  <c r="G27" i="1" s="1"/>
  <c r="E27" i="1"/>
  <c r="L27" i="1" l="1"/>
  <c r="K27" i="1"/>
  <c r="H27" i="1"/>
  <c r="I27" i="1" s="1"/>
  <c r="J27" i="4"/>
  <c r="L26" i="4"/>
  <c r="K26" i="4"/>
  <c r="H26" i="4"/>
  <c r="I26" i="4" s="1"/>
  <c r="B29" i="4"/>
  <c r="C29" i="4"/>
  <c r="A30" i="4"/>
  <c r="J26" i="1"/>
  <c r="J27" i="1"/>
  <c r="E28" i="1"/>
  <c r="F28" i="1"/>
  <c r="G28" i="1" s="1"/>
  <c r="L26" i="1"/>
  <c r="K26" i="1"/>
  <c r="H26" i="1"/>
  <c r="I26" i="1" s="1"/>
  <c r="B29" i="1"/>
  <c r="D29" i="1" s="1"/>
  <c r="C29" i="1"/>
  <c r="A30" i="1"/>
  <c r="M26" i="4"/>
  <c r="J26" i="4"/>
  <c r="D28" i="4"/>
  <c r="L27" i="4"/>
  <c r="K27" i="4"/>
  <c r="H27" i="4"/>
  <c r="I27" i="4" s="1"/>
  <c r="N27" i="1" l="1"/>
  <c r="N26" i="4"/>
  <c r="J28" i="1"/>
  <c r="B30" i="4"/>
  <c r="A31" i="4"/>
  <c r="C30" i="4"/>
  <c r="N27" i="4"/>
  <c r="P26" i="1"/>
  <c r="O26" i="1"/>
  <c r="P27" i="1"/>
  <c r="O27" i="1"/>
  <c r="F29" i="1"/>
  <c r="G29" i="1" s="1"/>
  <c r="E29" i="1"/>
  <c r="M26" i="1"/>
  <c r="K28" i="1"/>
  <c r="L28" i="1"/>
  <c r="H28" i="1"/>
  <c r="I28" i="1" s="1"/>
  <c r="F28" i="4"/>
  <c r="G28" i="4" s="1"/>
  <c r="E28" i="4"/>
  <c r="P27" i="4"/>
  <c r="O27" i="4"/>
  <c r="B30" i="1"/>
  <c r="C30" i="1"/>
  <c r="A31" i="1"/>
  <c r="M27" i="1"/>
  <c r="N26" i="1"/>
  <c r="D29" i="4"/>
  <c r="P26" i="4"/>
  <c r="O26" i="4"/>
  <c r="M27" i="4"/>
  <c r="D30" i="1" l="1"/>
  <c r="J29" i="1"/>
  <c r="D30" i="4"/>
  <c r="A32" i="4"/>
  <c r="B31" i="4"/>
  <c r="C31" i="4"/>
  <c r="L28" i="4"/>
  <c r="K28" i="4"/>
  <c r="H28" i="4"/>
  <c r="I28" i="4" s="1"/>
  <c r="E30" i="1"/>
  <c r="F30" i="1"/>
  <c r="G30" i="1" s="1"/>
  <c r="N28" i="1"/>
  <c r="F29" i="4"/>
  <c r="G29" i="4" s="1"/>
  <c r="E29" i="4"/>
  <c r="C31" i="1"/>
  <c r="A32" i="1"/>
  <c r="B31" i="1"/>
  <c r="N28" i="4"/>
  <c r="M28" i="4"/>
  <c r="J28" i="4"/>
  <c r="P28" i="1"/>
  <c r="O28" i="1"/>
  <c r="L29" i="1"/>
  <c r="K29" i="1"/>
  <c r="H29" i="1"/>
  <c r="I29" i="1" s="1"/>
  <c r="M28" i="1"/>
  <c r="D31" i="1" l="1"/>
  <c r="J30" i="1"/>
  <c r="D31" i="4"/>
  <c r="E30" i="4"/>
  <c r="F30" i="4"/>
  <c r="G30" i="4" s="1"/>
  <c r="L30" i="1"/>
  <c r="K30" i="1"/>
  <c r="H30" i="1"/>
  <c r="I30" i="1" s="1"/>
  <c r="L29" i="4"/>
  <c r="K29" i="4"/>
  <c r="H29" i="4"/>
  <c r="I29" i="4" s="1"/>
  <c r="M29" i="4"/>
  <c r="J29" i="4"/>
  <c r="M29" i="1"/>
  <c r="P29" i="1"/>
  <c r="O29" i="1"/>
  <c r="B32" i="1"/>
  <c r="C32" i="1"/>
  <c r="A33" i="1"/>
  <c r="P28" i="4"/>
  <c r="O28" i="4"/>
  <c r="B32" i="4"/>
  <c r="D32" i="4" s="1"/>
  <c r="A33" i="4"/>
  <c r="C32" i="4"/>
  <c r="F31" i="1"/>
  <c r="G31" i="1" s="1"/>
  <c r="E31" i="1"/>
  <c r="N29" i="1"/>
  <c r="M30" i="1" l="1"/>
  <c r="D32" i="1"/>
  <c r="L31" i="1"/>
  <c r="K31" i="1"/>
  <c r="H31" i="1"/>
  <c r="I31" i="1" s="1"/>
  <c r="B33" i="4"/>
  <c r="C33" i="4"/>
  <c r="A34" i="4"/>
  <c r="E32" i="4"/>
  <c r="F32" i="4"/>
  <c r="G32" i="4" s="1"/>
  <c r="B33" i="1"/>
  <c r="D33" i="1" s="1"/>
  <c r="C33" i="1"/>
  <c r="A34" i="1"/>
  <c r="P29" i="4"/>
  <c r="O29" i="4"/>
  <c r="F31" i="4"/>
  <c r="G31" i="4" s="1"/>
  <c r="E31" i="4"/>
  <c r="E32" i="1"/>
  <c r="F32" i="1"/>
  <c r="G32" i="1" s="1"/>
  <c r="M31" i="1"/>
  <c r="J31" i="1"/>
  <c r="M30" i="4"/>
  <c r="J30" i="4"/>
  <c r="N29" i="4"/>
  <c r="P30" i="1"/>
  <c r="O30" i="1"/>
  <c r="L30" i="4"/>
  <c r="K30" i="4"/>
  <c r="H30" i="4"/>
  <c r="I30" i="4" s="1"/>
  <c r="N30" i="1"/>
  <c r="N31" i="1" l="1"/>
  <c r="D33" i="4"/>
  <c r="L32" i="1"/>
  <c r="K32" i="1"/>
  <c r="H32" i="1"/>
  <c r="I32" i="1" s="1"/>
  <c r="J32" i="4"/>
  <c r="F33" i="4"/>
  <c r="G33" i="4" s="1"/>
  <c r="E33" i="4"/>
  <c r="L31" i="4"/>
  <c r="K31" i="4"/>
  <c r="H31" i="4"/>
  <c r="I31" i="4" s="1"/>
  <c r="F33" i="1"/>
  <c r="G33" i="1" s="1"/>
  <c r="E33" i="1"/>
  <c r="L32" i="4"/>
  <c r="K32" i="4"/>
  <c r="H32" i="4"/>
  <c r="I32" i="4" s="1"/>
  <c r="P31" i="1"/>
  <c r="O31" i="1"/>
  <c r="N31" i="4"/>
  <c r="J31" i="4"/>
  <c r="B34" i="1"/>
  <c r="D34" i="1" s="1"/>
  <c r="C34" i="1"/>
  <c r="A35" i="1"/>
  <c r="P30" i="4"/>
  <c r="O30" i="4"/>
  <c r="N30" i="4"/>
  <c r="M32" i="1"/>
  <c r="J32" i="1"/>
  <c r="B34" i="4"/>
  <c r="C34" i="4"/>
  <c r="A35" i="4"/>
  <c r="D34" i="4" l="1"/>
  <c r="N32" i="1"/>
  <c r="M31" i="4"/>
  <c r="P32" i="4"/>
  <c r="O32" i="4"/>
  <c r="J33" i="1"/>
  <c r="L33" i="4"/>
  <c r="K33" i="4"/>
  <c r="H33" i="4"/>
  <c r="I33" i="4" s="1"/>
  <c r="N32" i="4"/>
  <c r="F34" i="4"/>
  <c r="G34" i="4" s="1"/>
  <c r="E34" i="4"/>
  <c r="P31" i="4"/>
  <c r="O31" i="4"/>
  <c r="J33" i="4"/>
  <c r="P32" i="1"/>
  <c r="O32" i="1"/>
  <c r="E34" i="1"/>
  <c r="F34" i="1"/>
  <c r="G34" i="1" s="1"/>
  <c r="C35" i="1"/>
  <c r="A36" i="1"/>
  <c r="B35" i="1"/>
  <c r="C35" i="4"/>
  <c r="B35" i="4"/>
  <c r="A36" i="4"/>
  <c r="L33" i="1"/>
  <c r="K33" i="1"/>
  <c r="H33" i="1"/>
  <c r="I33" i="1" s="1"/>
  <c r="M32" i="4"/>
  <c r="J34" i="1" l="1"/>
  <c r="P33" i="4"/>
  <c r="O33" i="4"/>
  <c r="M33" i="1"/>
  <c r="D35" i="1"/>
  <c r="B36" i="1"/>
  <c r="C36" i="1"/>
  <c r="A37" i="1"/>
  <c r="K34" i="1"/>
  <c r="L34" i="1"/>
  <c r="H34" i="1"/>
  <c r="I34" i="1" s="1"/>
  <c r="M33" i="4"/>
  <c r="L34" i="4"/>
  <c r="K34" i="4"/>
  <c r="H34" i="4"/>
  <c r="I34" i="4" s="1"/>
  <c r="N33" i="1"/>
  <c r="D35" i="4"/>
  <c r="N33" i="4"/>
  <c r="J34" i="4"/>
  <c r="B36" i="4"/>
  <c r="C36" i="4"/>
  <c r="A37" i="4"/>
  <c r="P33" i="1"/>
  <c r="O33" i="1"/>
  <c r="M34" i="4" l="1"/>
  <c r="D36" i="4"/>
  <c r="F36" i="4" s="1"/>
  <c r="G36" i="4" s="1"/>
  <c r="N34" i="4"/>
  <c r="E36" i="4"/>
  <c r="D36" i="1"/>
  <c r="F35" i="1"/>
  <c r="G35" i="1" s="1"/>
  <c r="E35" i="1"/>
  <c r="F35" i="4"/>
  <c r="G35" i="4" s="1"/>
  <c r="E35" i="4"/>
  <c r="M34" i="1"/>
  <c r="C37" i="4"/>
  <c r="A38" i="4"/>
  <c r="B37" i="4"/>
  <c r="D37" i="4" s="1"/>
  <c r="P34" i="4"/>
  <c r="O34" i="4"/>
  <c r="P34" i="1"/>
  <c r="O34" i="1"/>
  <c r="B37" i="1"/>
  <c r="C37" i="1"/>
  <c r="A38" i="1"/>
  <c r="N34" i="1"/>
  <c r="J35" i="1" l="1"/>
  <c r="F37" i="4"/>
  <c r="G37" i="4" s="1"/>
  <c r="E37" i="4"/>
  <c r="B38" i="4"/>
  <c r="A39" i="4"/>
  <c r="C38" i="4"/>
  <c r="L35" i="4"/>
  <c r="K35" i="4"/>
  <c r="H35" i="4"/>
  <c r="I35" i="4" s="1"/>
  <c r="E36" i="1"/>
  <c r="F36" i="1"/>
  <c r="G36" i="1" s="1"/>
  <c r="N35" i="4"/>
  <c r="M35" i="4"/>
  <c r="J35" i="4"/>
  <c r="L36" i="4"/>
  <c r="K36" i="4"/>
  <c r="H36" i="4"/>
  <c r="I36" i="4" s="1"/>
  <c r="D37" i="1"/>
  <c r="B38" i="1"/>
  <c r="C38" i="1"/>
  <c r="A39" i="1"/>
  <c r="L35" i="1"/>
  <c r="K35" i="1"/>
  <c r="H35" i="1"/>
  <c r="I35" i="1" s="1"/>
  <c r="N36" i="4"/>
  <c r="M36" i="4"/>
  <c r="J36" i="4"/>
  <c r="F37" i="1" l="1"/>
  <c r="G37" i="1" s="1"/>
  <c r="E37" i="1"/>
  <c r="L36" i="1"/>
  <c r="K36" i="1"/>
  <c r="H36" i="1"/>
  <c r="I36" i="1" s="1"/>
  <c r="J37" i="4"/>
  <c r="P36" i="4"/>
  <c r="O36" i="4"/>
  <c r="P35" i="4"/>
  <c r="O35" i="4"/>
  <c r="O35" i="1"/>
  <c r="P35" i="1"/>
  <c r="D38" i="4"/>
  <c r="M35" i="1"/>
  <c r="C39" i="1"/>
  <c r="A40" i="1"/>
  <c r="B39" i="1"/>
  <c r="D38" i="1"/>
  <c r="M36" i="1"/>
  <c r="J36" i="1"/>
  <c r="A40" i="4"/>
  <c r="B39" i="4"/>
  <c r="C39" i="4"/>
  <c r="L37" i="4"/>
  <c r="K37" i="4"/>
  <c r="H37" i="4"/>
  <c r="I37" i="4" s="1"/>
  <c r="N35" i="1"/>
  <c r="D39" i="4" l="1"/>
  <c r="N36" i="1"/>
  <c r="D39" i="1"/>
  <c r="E39" i="4"/>
  <c r="F39" i="4"/>
  <c r="G39" i="4" s="1"/>
  <c r="B40" i="1"/>
  <c r="C40" i="1"/>
  <c r="A41" i="1"/>
  <c r="E38" i="4"/>
  <c r="F38" i="4"/>
  <c r="G38" i="4" s="1"/>
  <c r="M37" i="4"/>
  <c r="E38" i="1"/>
  <c r="F38" i="1"/>
  <c r="G38" i="1" s="1"/>
  <c r="F39" i="1"/>
  <c r="G39" i="1" s="1"/>
  <c r="E39" i="1"/>
  <c r="N37" i="4"/>
  <c r="L37" i="1"/>
  <c r="K37" i="1"/>
  <c r="H37" i="1"/>
  <c r="I37" i="1" s="1"/>
  <c r="A41" i="4"/>
  <c r="B40" i="4"/>
  <c r="C40" i="4"/>
  <c r="P37" i="4"/>
  <c r="O37" i="4"/>
  <c r="P36" i="1"/>
  <c r="O36" i="1"/>
  <c r="N37" i="1"/>
  <c r="J37" i="1"/>
  <c r="D40" i="1" l="1"/>
  <c r="E40" i="1" s="1"/>
  <c r="D40" i="4"/>
  <c r="J38" i="4"/>
  <c r="P37" i="1"/>
  <c r="O37" i="1"/>
  <c r="F40" i="4"/>
  <c r="G40" i="4" s="1"/>
  <c r="E40" i="4"/>
  <c r="B41" i="4"/>
  <c r="C41" i="4"/>
  <c r="A42" i="4"/>
  <c r="J38" i="1"/>
  <c r="L38" i="4"/>
  <c r="K38" i="4"/>
  <c r="H38" i="4"/>
  <c r="I38" i="4" s="1"/>
  <c r="N39" i="4"/>
  <c r="J39" i="4"/>
  <c r="L39" i="1"/>
  <c r="K39" i="1"/>
  <c r="H39" i="1"/>
  <c r="I39" i="1" s="1"/>
  <c r="B41" i="1"/>
  <c r="C41" i="1"/>
  <c r="A42" i="1"/>
  <c r="J39" i="1"/>
  <c r="M37" i="1"/>
  <c r="L38" i="1"/>
  <c r="K38" i="1"/>
  <c r="H38" i="1"/>
  <c r="I38" i="1" s="1"/>
  <c r="L39" i="4"/>
  <c r="K39" i="4"/>
  <c r="H39" i="4"/>
  <c r="I39" i="4" s="1"/>
  <c r="D41" i="1" l="1"/>
  <c r="F41" i="1" s="1"/>
  <c r="G41" i="1" s="1"/>
  <c r="F40" i="1"/>
  <c r="G40" i="1" s="1"/>
  <c r="N39" i="1"/>
  <c r="M39" i="4"/>
  <c r="P39" i="1"/>
  <c r="O39" i="1"/>
  <c r="B42" i="4"/>
  <c r="C42" i="4"/>
  <c r="A43" i="4"/>
  <c r="L40" i="1"/>
  <c r="K40" i="1"/>
  <c r="H40" i="1"/>
  <c r="I40" i="1" s="1"/>
  <c r="P38" i="4"/>
  <c r="O38" i="4"/>
  <c r="M38" i="1"/>
  <c r="D41" i="4"/>
  <c r="M38" i="4"/>
  <c r="J40" i="4"/>
  <c r="P38" i="1"/>
  <c r="O38" i="1"/>
  <c r="B42" i="1"/>
  <c r="C42" i="1"/>
  <c r="A43" i="1"/>
  <c r="P39" i="4"/>
  <c r="O39" i="4"/>
  <c r="M39" i="1"/>
  <c r="N38" i="1"/>
  <c r="L40" i="4"/>
  <c r="K40" i="4"/>
  <c r="H40" i="4"/>
  <c r="I40" i="4" s="1"/>
  <c r="J40" i="1"/>
  <c r="N38" i="4"/>
  <c r="D42" i="4" l="1"/>
  <c r="N40" i="4"/>
  <c r="E41" i="1"/>
  <c r="M40" i="1"/>
  <c r="N40" i="1"/>
  <c r="L41" i="1"/>
  <c r="K41" i="1"/>
  <c r="H41" i="1"/>
  <c r="I41" i="1" s="1"/>
  <c r="F42" i="4"/>
  <c r="G42" i="4" s="1"/>
  <c r="E42" i="4"/>
  <c r="P40" i="4"/>
  <c r="O40" i="4"/>
  <c r="C43" i="1"/>
  <c r="A44" i="1"/>
  <c r="B43" i="1"/>
  <c r="D43" i="1" s="1"/>
  <c r="F41" i="4"/>
  <c r="G41" i="4" s="1"/>
  <c r="E41" i="4"/>
  <c r="J41" i="1"/>
  <c r="P40" i="1"/>
  <c r="O40" i="1"/>
  <c r="D42" i="1"/>
  <c r="M40" i="4"/>
  <c r="B43" i="4"/>
  <c r="C43" i="4"/>
  <c r="A44" i="4"/>
  <c r="M41" i="1" l="1"/>
  <c r="N41" i="1"/>
  <c r="D43" i="4"/>
  <c r="J41" i="4"/>
  <c r="P41" i="1"/>
  <c r="O41" i="1"/>
  <c r="J42" i="4"/>
  <c r="E42" i="1"/>
  <c r="F42" i="1"/>
  <c r="G42" i="1" s="1"/>
  <c r="B44" i="1"/>
  <c r="C44" i="1"/>
  <c r="A45" i="1"/>
  <c r="F43" i="4"/>
  <c r="G43" i="4" s="1"/>
  <c r="E43" i="4"/>
  <c r="L41" i="4"/>
  <c r="K41" i="4"/>
  <c r="H41" i="4"/>
  <c r="I41" i="4" s="1"/>
  <c r="C44" i="4"/>
  <c r="A45" i="4"/>
  <c r="B44" i="4"/>
  <c r="F43" i="1"/>
  <c r="G43" i="1" s="1"/>
  <c r="E43" i="1"/>
  <c r="L42" i="4"/>
  <c r="K42" i="4"/>
  <c r="H42" i="4"/>
  <c r="I42" i="4" s="1"/>
  <c r="B45" i="1" l="1"/>
  <c r="C45" i="1"/>
  <c r="A46" i="1"/>
  <c r="L43" i="1"/>
  <c r="K43" i="1"/>
  <c r="H43" i="1"/>
  <c r="I43" i="1" s="1"/>
  <c r="B45" i="4"/>
  <c r="D45" i="4" s="1"/>
  <c r="A46" i="4"/>
  <c r="C45" i="4"/>
  <c r="L43" i="4"/>
  <c r="K43" i="4"/>
  <c r="H43" i="4"/>
  <c r="I43" i="4" s="1"/>
  <c r="D44" i="1"/>
  <c r="M42" i="4"/>
  <c r="P41" i="4"/>
  <c r="O41" i="4"/>
  <c r="J42" i="1"/>
  <c r="N42" i="4"/>
  <c r="M41" i="4"/>
  <c r="P42" i="4"/>
  <c r="O42" i="4"/>
  <c r="N43" i="1"/>
  <c r="J43" i="1"/>
  <c r="J43" i="4"/>
  <c r="D44" i="4"/>
  <c r="L42" i="1"/>
  <c r="K42" i="1"/>
  <c r="H42" i="1"/>
  <c r="I42" i="1" s="1"/>
  <c r="N41" i="4"/>
  <c r="M43" i="4" l="1"/>
  <c r="M42" i="1"/>
  <c r="D45" i="1"/>
  <c r="F45" i="1" s="1"/>
  <c r="G45" i="1" s="1"/>
  <c r="N43" i="4"/>
  <c r="A47" i="4"/>
  <c r="B46" i="4"/>
  <c r="C46" i="4"/>
  <c r="E45" i="4"/>
  <c r="F45" i="4"/>
  <c r="G45" i="4" s="1"/>
  <c r="P43" i="4"/>
  <c r="O43" i="4"/>
  <c r="P43" i="1"/>
  <c r="O43" i="1"/>
  <c r="B46" i="1"/>
  <c r="C46" i="1"/>
  <c r="A47" i="1"/>
  <c r="F44" i="4"/>
  <c r="G44" i="4" s="1"/>
  <c r="E44" i="4"/>
  <c r="P42" i="1"/>
  <c r="O42" i="1"/>
  <c r="M43" i="1"/>
  <c r="N42" i="1"/>
  <c r="E44" i="1"/>
  <c r="F44" i="1"/>
  <c r="G44" i="1" s="1"/>
  <c r="E45" i="1" l="1"/>
  <c r="L45" i="1" s="1"/>
  <c r="J44" i="4"/>
  <c r="B47" i="4"/>
  <c r="A48" i="4"/>
  <c r="C47" i="4"/>
  <c r="J44" i="1"/>
  <c r="J45" i="1"/>
  <c r="L44" i="1"/>
  <c r="K44" i="1"/>
  <c r="H44" i="1"/>
  <c r="I44" i="1" s="1"/>
  <c r="C47" i="1"/>
  <c r="A48" i="1"/>
  <c r="B47" i="1"/>
  <c r="D47" i="1" s="1"/>
  <c r="J45" i="4"/>
  <c r="L44" i="4"/>
  <c r="K44" i="4"/>
  <c r="H44" i="4"/>
  <c r="I44" i="4" s="1"/>
  <c r="D46" i="1"/>
  <c r="L45" i="4"/>
  <c r="K45" i="4"/>
  <c r="H45" i="4"/>
  <c r="I45" i="4" s="1"/>
  <c r="D46" i="4"/>
  <c r="H45" i="1" l="1"/>
  <c r="K45" i="1"/>
  <c r="N45" i="4"/>
  <c r="F47" i="1"/>
  <c r="G47" i="1" s="1"/>
  <c r="E47" i="1"/>
  <c r="P45" i="4"/>
  <c r="O45" i="4"/>
  <c r="P44" i="4"/>
  <c r="O44" i="4"/>
  <c r="M45" i="4"/>
  <c r="N44" i="1"/>
  <c r="D47" i="4"/>
  <c r="E46" i="1"/>
  <c r="F46" i="1"/>
  <c r="G46" i="1" s="1"/>
  <c r="M44" i="1"/>
  <c r="A49" i="4"/>
  <c r="B48" i="4"/>
  <c r="C48" i="4"/>
  <c r="M44" i="4"/>
  <c r="F46" i="4"/>
  <c r="G46" i="4" s="1"/>
  <c r="E46" i="4"/>
  <c r="O44" i="1"/>
  <c r="P44" i="1"/>
  <c r="B48" i="1"/>
  <c r="C48" i="1"/>
  <c r="A49" i="1"/>
  <c r="N45" i="1"/>
  <c r="N44" i="4"/>
  <c r="D48" i="1" l="1"/>
  <c r="F48" i="1" s="1"/>
  <c r="G48" i="1" s="1"/>
  <c r="D48" i="4"/>
  <c r="I45" i="1"/>
  <c r="M45" i="1"/>
  <c r="L46" i="4"/>
  <c r="K46" i="4"/>
  <c r="H46" i="4"/>
  <c r="I46" i="4" s="1"/>
  <c r="J46" i="4"/>
  <c r="F48" i="4"/>
  <c r="G48" i="4" s="1"/>
  <c r="E48" i="4"/>
  <c r="J46" i="1"/>
  <c r="B49" i="4"/>
  <c r="C49" i="4"/>
  <c r="A50" i="4"/>
  <c r="L46" i="1"/>
  <c r="K46" i="1"/>
  <c r="H46" i="1"/>
  <c r="I46" i="1" s="1"/>
  <c r="L47" i="1"/>
  <c r="K47" i="1"/>
  <c r="H47" i="1"/>
  <c r="I47" i="1" s="1"/>
  <c r="B49" i="1"/>
  <c r="C49" i="1"/>
  <c r="A50" i="1"/>
  <c r="E47" i="4"/>
  <c r="F47" i="4"/>
  <c r="G47" i="4" s="1"/>
  <c r="J47" i="1"/>
  <c r="N46" i="4" l="1"/>
  <c r="N47" i="1"/>
  <c r="E48" i="1"/>
  <c r="P45" i="1"/>
  <c r="O45" i="1"/>
  <c r="M47" i="1"/>
  <c r="B50" i="1"/>
  <c r="C50" i="1"/>
  <c r="A51" i="1"/>
  <c r="B50" i="4"/>
  <c r="D50" i="4" s="1"/>
  <c r="C50" i="4"/>
  <c r="A51" i="4"/>
  <c r="K48" i="1"/>
  <c r="L48" i="1"/>
  <c r="H48" i="1"/>
  <c r="I48" i="1" s="1"/>
  <c r="L48" i="4"/>
  <c r="K48" i="4"/>
  <c r="H48" i="4"/>
  <c r="I48" i="4" s="1"/>
  <c r="J47" i="4"/>
  <c r="P46" i="1"/>
  <c r="O46" i="1"/>
  <c r="J48" i="4"/>
  <c r="P46" i="4"/>
  <c r="O46" i="4"/>
  <c r="L47" i="4"/>
  <c r="K47" i="4"/>
  <c r="H47" i="4"/>
  <c r="I47" i="4" s="1"/>
  <c r="P47" i="1"/>
  <c r="O47" i="1"/>
  <c r="D49" i="4"/>
  <c r="M46" i="1"/>
  <c r="D49" i="1"/>
  <c r="N48" i="1"/>
  <c r="J48" i="1"/>
  <c r="N46" i="1"/>
  <c r="M46" i="4"/>
  <c r="M48" i="1" l="1"/>
  <c r="P48" i="4"/>
  <c r="O48" i="4"/>
  <c r="F50" i="4"/>
  <c r="G50" i="4" s="1"/>
  <c r="E50" i="4"/>
  <c r="M48" i="4"/>
  <c r="F49" i="1"/>
  <c r="G49" i="1" s="1"/>
  <c r="E49" i="1"/>
  <c r="N48" i="4"/>
  <c r="M47" i="4"/>
  <c r="C51" i="1"/>
  <c r="A52" i="1"/>
  <c r="B51" i="1"/>
  <c r="F49" i="4"/>
  <c r="G49" i="4" s="1"/>
  <c r="E49" i="4"/>
  <c r="P47" i="4"/>
  <c r="O47" i="4"/>
  <c r="N47" i="4"/>
  <c r="P48" i="1"/>
  <c r="O48" i="1"/>
  <c r="B51" i="4"/>
  <c r="C51" i="4"/>
  <c r="A52" i="4"/>
  <c r="D50" i="1"/>
  <c r="D51" i="4" l="1"/>
  <c r="D51" i="1"/>
  <c r="B52" i="1"/>
  <c r="C52" i="1"/>
  <c r="A53" i="1"/>
  <c r="L50" i="4"/>
  <c r="K50" i="4"/>
  <c r="H50" i="4"/>
  <c r="I50" i="4" s="1"/>
  <c r="E50" i="1"/>
  <c r="F50" i="1"/>
  <c r="G50" i="1" s="1"/>
  <c r="L49" i="1"/>
  <c r="K49" i="1"/>
  <c r="H49" i="1"/>
  <c r="I49" i="1" s="1"/>
  <c r="J50" i="4"/>
  <c r="L49" i="4"/>
  <c r="K49" i="4"/>
  <c r="H49" i="4"/>
  <c r="I49" i="4" s="1"/>
  <c r="J49" i="1"/>
  <c r="C52" i="4"/>
  <c r="A53" i="4"/>
  <c r="B52" i="4"/>
  <c r="J49" i="4"/>
  <c r="N50" i="4" l="1"/>
  <c r="M50" i="4"/>
  <c r="D52" i="1"/>
  <c r="F52" i="1" s="1"/>
  <c r="G52" i="1" s="1"/>
  <c r="M49" i="1"/>
  <c r="M49" i="4"/>
  <c r="N49" i="1"/>
  <c r="D52" i="4"/>
  <c r="P50" i="4"/>
  <c r="O50" i="4"/>
  <c r="B53" i="1"/>
  <c r="C53" i="1"/>
  <c r="A54" i="1"/>
  <c r="B53" i="4"/>
  <c r="A54" i="4"/>
  <c r="C53" i="4"/>
  <c r="E52" i="1"/>
  <c r="P49" i="4"/>
  <c r="O49" i="4"/>
  <c r="J50" i="1"/>
  <c r="F51" i="1"/>
  <c r="G51" i="1" s="1"/>
  <c r="E51" i="1"/>
  <c r="N49" i="4"/>
  <c r="P49" i="1"/>
  <c r="O49" i="1"/>
  <c r="L50" i="1"/>
  <c r="K50" i="1"/>
  <c r="H50" i="1"/>
  <c r="I50" i="1" s="1"/>
  <c r="F51" i="4"/>
  <c r="G51" i="4" s="1"/>
  <c r="E51" i="4"/>
  <c r="D53" i="4" l="1"/>
  <c r="P50" i="1"/>
  <c r="O50" i="1"/>
  <c r="M50" i="1"/>
  <c r="J52" i="1"/>
  <c r="A55" i="4"/>
  <c r="B54" i="4"/>
  <c r="D54" i="4" s="1"/>
  <c r="C54" i="4"/>
  <c r="E53" i="4"/>
  <c r="F53" i="4"/>
  <c r="G53" i="4" s="1"/>
  <c r="L51" i="4"/>
  <c r="K51" i="4"/>
  <c r="H51" i="4"/>
  <c r="I51" i="4" s="1"/>
  <c r="L51" i="1"/>
  <c r="K51" i="1"/>
  <c r="H51" i="1"/>
  <c r="I51" i="1" s="1"/>
  <c r="L52" i="1"/>
  <c r="K52" i="1"/>
  <c r="H52" i="1"/>
  <c r="I52" i="1" s="1"/>
  <c r="D53" i="1"/>
  <c r="N50" i="1"/>
  <c r="N51" i="4"/>
  <c r="J51" i="4"/>
  <c r="N51" i="1"/>
  <c r="J51" i="1"/>
  <c r="B54" i="1"/>
  <c r="C54" i="1"/>
  <c r="A55" i="1"/>
  <c r="F52" i="4"/>
  <c r="G52" i="4" s="1"/>
  <c r="E52" i="4"/>
  <c r="M51" i="1" l="1"/>
  <c r="C55" i="1"/>
  <c r="A56" i="1"/>
  <c r="B55" i="1"/>
  <c r="D55" i="1" s="1"/>
  <c r="J52" i="4"/>
  <c r="M51" i="4"/>
  <c r="P52" i="1"/>
  <c r="O52" i="1"/>
  <c r="M52" i="1"/>
  <c r="J53" i="4"/>
  <c r="F54" i="4"/>
  <c r="G54" i="4" s="1"/>
  <c r="E54" i="4"/>
  <c r="P51" i="4"/>
  <c r="O51" i="4"/>
  <c r="L53" i="4"/>
  <c r="K53" i="4"/>
  <c r="H53" i="4"/>
  <c r="I53" i="4" s="1"/>
  <c r="L52" i="4"/>
  <c r="K52" i="4"/>
  <c r="H52" i="4"/>
  <c r="I52" i="4" s="1"/>
  <c r="D54" i="1"/>
  <c r="F53" i="1"/>
  <c r="G53" i="1" s="1"/>
  <c r="E53" i="1"/>
  <c r="P51" i="1"/>
  <c r="O51" i="1"/>
  <c r="B55" i="4"/>
  <c r="A56" i="4"/>
  <c r="C55" i="4"/>
  <c r="N52" i="1"/>
  <c r="A57" i="4" l="1"/>
  <c r="B56" i="4"/>
  <c r="C56" i="4"/>
  <c r="E54" i="1"/>
  <c r="F54" i="1"/>
  <c r="G54" i="1" s="1"/>
  <c r="P53" i="4"/>
  <c r="O53" i="4"/>
  <c r="M53" i="4"/>
  <c r="N52" i="4"/>
  <c r="P52" i="4"/>
  <c r="O52" i="4"/>
  <c r="L54" i="4"/>
  <c r="K54" i="4"/>
  <c r="H54" i="4"/>
  <c r="I54" i="4" s="1"/>
  <c r="N53" i="4"/>
  <c r="B56" i="1"/>
  <c r="C56" i="1"/>
  <c r="A57" i="1"/>
  <c r="J54" i="4"/>
  <c r="F55" i="1"/>
  <c r="G55" i="1" s="1"/>
  <c r="E55" i="1"/>
  <c r="K53" i="1"/>
  <c r="L53" i="1"/>
  <c r="H53" i="1"/>
  <c r="I53" i="1" s="1"/>
  <c r="D55" i="4"/>
  <c r="N53" i="1"/>
  <c r="J53" i="1"/>
  <c r="M52" i="4"/>
  <c r="M54" i="4" l="1"/>
  <c r="N54" i="4"/>
  <c r="D56" i="4"/>
  <c r="D56" i="1"/>
  <c r="L54" i="1"/>
  <c r="K54" i="1"/>
  <c r="H54" i="1"/>
  <c r="I54" i="1" s="1"/>
  <c r="F56" i="4"/>
  <c r="G56" i="4" s="1"/>
  <c r="E56" i="4"/>
  <c r="L55" i="1"/>
  <c r="K55" i="1"/>
  <c r="H55" i="1"/>
  <c r="I55" i="1" s="1"/>
  <c r="N55" i="1"/>
  <c r="M55" i="1"/>
  <c r="J55" i="1"/>
  <c r="P54" i="4"/>
  <c r="O54" i="4"/>
  <c r="B57" i="4"/>
  <c r="C57" i="4"/>
  <c r="A58" i="4"/>
  <c r="E55" i="4"/>
  <c r="F55" i="4"/>
  <c r="G55" i="4" s="1"/>
  <c r="P53" i="1"/>
  <c r="O53" i="1"/>
  <c r="M53" i="1"/>
  <c r="B57" i="1"/>
  <c r="C57" i="1"/>
  <c r="A58" i="1"/>
  <c r="J54" i="1"/>
  <c r="M54" i="1" l="1"/>
  <c r="N54" i="1"/>
  <c r="B58" i="1"/>
  <c r="C58" i="1"/>
  <c r="A59" i="1"/>
  <c r="D57" i="4"/>
  <c r="P54" i="1"/>
  <c r="O54" i="1"/>
  <c r="J55" i="4"/>
  <c r="L55" i="4"/>
  <c r="K55" i="4"/>
  <c r="H55" i="4"/>
  <c r="I55" i="4" s="1"/>
  <c r="L56" i="4"/>
  <c r="K56" i="4"/>
  <c r="H56" i="4"/>
  <c r="I56" i="4" s="1"/>
  <c r="D57" i="1"/>
  <c r="C58" i="4"/>
  <c r="A59" i="4"/>
  <c r="B58" i="4"/>
  <c r="P55" i="1"/>
  <c r="O55" i="1"/>
  <c r="J56" i="4"/>
  <c r="E56" i="1"/>
  <c r="F56" i="1"/>
  <c r="G56" i="1" s="1"/>
  <c r="M56" i="4" l="1"/>
  <c r="D58" i="4"/>
  <c r="F57" i="1"/>
  <c r="G57" i="1" s="1"/>
  <c r="E57" i="1"/>
  <c r="P55" i="4"/>
  <c r="O55" i="4"/>
  <c r="M55" i="4"/>
  <c r="E57" i="4"/>
  <c r="F57" i="4"/>
  <c r="G57" i="4" s="1"/>
  <c r="P56" i="4"/>
  <c r="O56" i="4"/>
  <c r="N55" i="4"/>
  <c r="J56" i="1"/>
  <c r="N56" i="4"/>
  <c r="C59" i="1"/>
  <c r="A60" i="1"/>
  <c r="B59" i="1"/>
  <c r="D59" i="1" s="1"/>
  <c r="B59" i="4"/>
  <c r="C59" i="4"/>
  <c r="A60" i="4"/>
  <c r="L56" i="1"/>
  <c r="K56" i="1"/>
  <c r="H56" i="1"/>
  <c r="I56" i="1" s="1"/>
  <c r="F58" i="4"/>
  <c r="G58" i="4" s="1"/>
  <c r="E58" i="4"/>
  <c r="D58" i="1"/>
  <c r="D59" i="4" l="1"/>
  <c r="F59" i="4" s="1"/>
  <c r="G59" i="4" s="1"/>
  <c r="J58" i="4"/>
  <c r="C60" i="4"/>
  <c r="A61" i="4"/>
  <c r="B60" i="4"/>
  <c r="F59" i="1"/>
  <c r="G59" i="1" s="1"/>
  <c r="E59" i="1"/>
  <c r="M56" i="1"/>
  <c r="E59" i="4"/>
  <c r="N56" i="1"/>
  <c r="J57" i="4"/>
  <c r="E58" i="1"/>
  <c r="F58" i="1"/>
  <c r="G58" i="1" s="1"/>
  <c r="L57" i="4"/>
  <c r="K57" i="4"/>
  <c r="H57" i="4"/>
  <c r="I57" i="4" s="1"/>
  <c r="L57" i="1"/>
  <c r="K57" i="1"/>
  <c r="H57" i="1"/>
  <c r="I57" i="1" s="1"/>
  <c r="P56" i="1"/>
  <c r="O56" i="1"/>
  <c r="L58" i="4"/>
  <c r="K58" i="4"/>
  <c r="H58" i="4"/>
  <c r="I58" i="4" s="1"/>
  <c r="B60" i="1"/>
  <c r="C60" i="1"/>
  <c r="A61" i="1"/>
  <c r="N57" i="1"/>
  <c r="J57" i="1"/>
  <c r="P58" i="4" l="1"/>
  <c r="O58" i="4"/>
  <c r="P57" i="4"/>
  <c r="O57" i="4"/>
  <c r="L58" i="1"/>
  <c r="K58" i="1"/>
  <c r="H58" i="1"/>
  <c r="I58" i="1" s="1"/>
  <c r="L59" i="1"/>
  <c r="K59" i="1"/>
  <c r="H59" i="1"/>
  <c r="I59" i="1" s="1"/>
  <c r="M59" i="4"/>
  <c r="J59" i="4"/>
  <c r="N59" i="1"/>
  <c r="M59" i="1"/>
  <c r="J59" i="1"/>
  <c r="P57" i="1"/>
  <c r="O57" i="1"/>
  <c r="B61" i="1"/>
  <c r="C61" i="1"/>
  <c r="A62" i="1"/>
  <c r="M57" i="4"/>
  <c r="L59" i="4"/>
  <c r="K59" i="4"/>
  <c r="H59" i="4"/>
  <c r="I59" i="4" s="1"/>
  <c r="B61" i="4"/>
  <c r="C61" i="4"/>
  <c r="A62" i="4"/>
  <c r="M58" i="4"/>
  <c r="M57" i="1"/>
  <c r="D60" i="1"/>
  <c r="J58" i="1"/>
  <c r="N57" i="4"/>
  <c r="D60" i="4"/>
  <c r="N58" i="4"/>
  <c r="N58" i="1" l="1"/>
  <c r="N59" i="4"/>
  <c r="D61" i="4"/>
  <c r="M58" i="1"/>
  <c r="E61" i="4"/>
  <c r="F61" i="4"/>
  <c r="G61" i="4" s="1"/>
  <c r="F60" i="4"/>
  <c r="G60" i="4" s="1"/>
  <c r="E60" i="4"/>
  <c r="C62" i="4"/>
  <c r="A63" i="4"/>
  <c r="B62" i="4"/>
  <c r="B62" i="1"/>
  <c r="C62" i="1"/>
  <c r="A63" i="1"/>
  <c r="P58" i="1"/>
  <c r="O58" i="1"/>
  <c r="E60" i="1"/>
  <c r="F60" i="1"/>
  <c r="G60" i="1" s="1"/>
  <c r="P59" i="1"/>
  <c r="O59" i="1"/>
  <c r="P59" i="4"/>
  <c r="O59" i="4"/>
  <c r="D61" i="1"/>
  <c r="D62" i="4" l="1"/>
  <c r="D62" i="1"/>
  <c r="L60" i="4"/>
  <c r="K60" i="4"/>
  <c r="H60" i="4"/>
  <c r="I60" i="4" s="1"/>
  <c r="B63" i="4"/>
  <c r="C63" i="4"/>
  <c r="A64" i="4"/>
  <c r="J60" i="4"/>
  <c r="F62" i="4"/>
  <c r="G62" i="4" s="1"/>
  <c r="E62" i="4"/>
  <c r="J61" i="4"/>
  <c r="F61" i="1"/>
  <c r="G61" i="1" s="1"/>
  <c r="E61" i="1"/>
  <c r="J60" i="1"/>
  <c r="K60" i="1"/>
  <c r="L60" i="1"/>
  <c r="H60" i="1"/>
  <c r="I60" i="1" s="1"/>
  <c r="C63" i="1"/>
  <c r="A64" i="1"/>
  <c r="B63" i="1"/>
  <c r="D63" i="1" s="1"/>
  <c r="L61" i="4"/>
  <c r="K61" i="4"/>
  <c r="H61" i="4"/>
  <c r="I61" i="4" s="1"/>
  <c r="D63" i="4" l="1"/>
  <c r="N60" i="4"/>
  <c r="J61" i="1"/>
  <c r="L62" i="4"/>
  <c r="K62" i="4"/>
  <c r="H62" i="4"/>
  <c r="I62" i="4" s="1"/>
  <c r="P60" i="4"/>
  <c r="O60" i="4"/>
  <c r="P60" i="1"/>
  <c r="O60" i="1"/>
  <c r="J62" i="4"/>
  <c r="C64" i="4"/>
  <c r="A65" i="4"/>
  <c r="B64" i="4"/>
  <c r="N60" i="1"/>
  <c r="M60" i="1"/>
  <c r="M61" i="4"/>
  <c r="E63" i="4"/>
  <c r="F63" i="4"/>
  <c r="G63" i="4" s="1"/>
  <c r="B64" i="1"/>
  <c r="C64" i="1"/>
  <c r="A65" i="1"/>
  <c r="P61" i="4"/>
  <c r="O61" i="4"/>
  <c r="F63" i="1"/>
  <c r="G63" i="1" s="1"/>
  <c r="E63" i="1"/>
  <c r="L61" i="1"/>
  <c r="K61" i="1"/>
  <c r="H61" i="1"/>
  <c r="I61" i="1" s="1"/>
  <c r="N61" i="4"/>
  <c r="M60" i="4"/>
  <c r="E62" i="1"/>
  <c r="F62" i="1"/>
  <c r="G62" i="1" s="1"/>
  <c r="D64" i="4" l="1"/>
  <c r="D64" i="1"/>
  <c r="M62" i="4"/>
  <c r="N62" i="4"/>
  <c r="J62" i="1"/>
  <c r="L63" i="1"/>
  <c r="K63" i="1"/>
  <c r="H63" i="1"/>
  <c r="I63" i="1" s="1"/>
  <c r="L63" i="4"/>
  <c r="K63" i="4"/>
  <c r="H63" i="4"/>
  <c r="I63" i="4" s="1"/>
  <c r="B65" i="4"/>
  <c r="C65" i="4"/>
  <c r="A66" i="4"/>
  <c r="P61" i="1"/>
  <c r="O61" i="1"/>
  <c r="F64" i="4"/>
  <c r="G64" i="4" s="1"/>
  <c r="E64" i="4"/>
  <c r="J63" i="1"/>
  <c r="E64" i="1"/>
  <c r="F64" i="1"/>
  <c r="G64" i="1" s="1"/>
  <c r="P62" i="4"/>
  <c r="O62" i="4"/>
  <c r="M61" i="1"/>
  <c r="B65" i="1"/>
  <c r="C65" i="1"/>
  <c r="A66" i="1"/>
  <c r="L62" i="1"/>
  <c r="K62" i="1"/>
  <c r="H62" i="1"/>
  <c r="I62" i="1" s="1"/>
  <c r="N63" i="4"/>
  <c r="M63" i="4"/>
  <c r="J63" i="4"/>
  <c r="N61" i="1"/>
  <c r="D65" i="4" l="1"/>
  <c r="D65" i="1"/>
  <c r="N63" i="1"/>
  <c r="M63" i="1"/>
  <c r="K64" i="1"/>
  <c r="L64" i="1"/>
  <c r="H64" i="1"/>
  <c r="I64" i="1" s="1"/>
  <c r="L64" i="4"/>
  <c r="K64" i="4"/>
  <c r="H64" i="4"/>
  <c r="I64" i="4" s="1"/>
  <c r="C66" i="4"/>
  <c r="B66" i="4"/>
  <c r="A67" i="4"/>
  <c r="E65" i="4"/>
  <c r="F65" i="4"/>
  <c r="G65" i="4" s="1"/>
  <c r="F65" i="1"/>
  <c r="G65" i="1" s="1"/>
  <c r="E65" i="1"/>
  <c r="P63" i="1"/>
  <c r="O63" i="1"/>
  <c r="M62" i="1"/>
  <c r="N64" i="4"/>
  <c r="M64" i="4"/>
  <c r="J64" i="4"/>
  <c r="P62" i="1"/>
  <c r="O62" i="1"/>
  <c r="B66" i="1"/>
  <c r="C66" i="1"/>
  <c r="A67" i="1"/>
  <c r="J64" i="1"/>
  <c r="P63" i="4"/>
  <c r="O63" i="4"/>
  <c r="N62" i="1"/>
  <c r="N64" i="1" l="1"/>
  <c r="M64" i="1"/>
  <c r="D66" i="1"/>
  <c r="J65" i="1"/>
  <c r="J65" i="4"/>
  <c r="P64" i="1"/>
  <c r="O64" i="1"/>
  <c r="C67" i="1"/>
  <c r="A68" i="1"/>
  <c r="B67" i="1"/>
  <c r="L65" i="4"/>
  <c r="K65" i="4"/>
  <c r="H65" i="4"/>
  <c r="I65" i="4" s="1"/>
  <c r="B67" i="4"/>
  <c r="C67" i="4"/>
  <c r="A68" i="4"/>
  <c r="P64" i="4"/>
  <c r="O64" i="4"/>
  <c r="E66" i="1"/>
  <c r="F66" i="1"/>
  <c r="G66" i="1" s="1"/>
  <c r="L65" i="1"/>
  <c r="K65" i="1"/>
  <c r="H65" i="1"/>
  <c r="I65" i="1" s="1"/>
  <c r="D66" i="4"/>
  <c r="D67" i="4" l="1"/>
  <c r="F67" i="4" s="1"/>
  <c r="G67" i="4" s="1"/>
  <c r="D67" i="1"/>
  <c r="P65" i="1"/>
  <c r="O65" i="1"/>
  <c r="L66" i="1"/>
  <c r="K66" i="1"/>
  <c r="H66" i="1"/>
  <c r="I66" i="1" s="1"/>
  <c r="N65" i="4"/>
  <c r="E67" i="4"/>
  <c r="B68" i="1"/>
  <c r="C68" i="1"/>
  <c r="A69" i="1"/>
  <c r="F67" i="1"/>
  <c r="G67" i="1" s="1"/>
  <c r="E67" i="1"/>
  <c r="P65" i="4"/>
  <c r="O65" i="4"/>
  <c r="M65" i="1"/>
  <c r="F66" i="4"/>
  <c r="G66" i="4" s="1"/>
  <c r="E66" i="4"/>
  <c r="J66" i="1"/>
  <c r="B68" i="4"/>
  <c r="D68" i="4" s="1"/>
  <c r="A69" i="4"/>
  <c r="C68" i="4"/>
  <c r="M65" i="4"/>
  <c r="N65" i="1"/>
  <c r="N66" i="1" l="1"/>
  <c r="M66" i="1"/>
  <c r="J67" i="1"/>
  <c r="J67" i="4"/>
  <c r="L67" i="4"/>
  <c r="K67" i="4"/>
  <c r="H67" i="4"/>
  <c r="I67" i="4" s="1"/>
  <c r="B69" i="1"/>
  <c r="C69" i="1"/>
  <c r="A70" i="1"/>
  <c r="F68" i="4"/>
  <c r="G68" i="4" s="1"/>
  <c r="E68" i="4"/>
  <c r="L66" i="4"/>
  <c r="K66" i="4"/>
  <c r="H66" i="4"/>
  <c r="I66" i="4" s="1"/>
  <c r="B69" i="4"/>
  <c r="A70" i="4"/>
  <c r="C69" i="4"/>
  <c r="J66" i="4"/>
  <c r="L67" i="1"/>
  <c r="K67" i="1"/>
  <c r="H67" i="1"/>
  <c r="I67" i="1" s="1"/>
  <c r="D68" i="1"/>
  <c r="P66" i="1"/>
  <c r="O66" i="1"/>
  <c r="M66" i="4" l="1"/>
  <c r="N67" i="4"/>
  <c r="N66" i="4"/>
  <c r="D69" i="1"/>
  <c r="F69" i="1"/>
  <c r="G69" i="1" s="1"/>
  <c r="E69" i="1"/>
  <c r="E68" i="1"/>
  <c r="F68" i="1"/>
  <c r="G68" i="1" s="1"/>
  <c r="B70" i="1"/>
  <c r="C70" i="1"/>
  <c r="A71" i="1"/>
  <c r="D69" i="4"/>
  <c r="L68" i="4"/>
  <c r="K68" i="4"/>
  <c r="H68" i="4"/>
  <c r="I68" i="4" s="1"/>
  <c r="M67" i="1"/>
  <c r="P67" i="1"/>
  <c r="O67" i="1"/>
  <c r="A71" i="4"/>
  <c r="C70" i="4"/>
  <c r="B70" i="4"/>
  <c r="D70" i="4" s="1"/>
  <c r="P66" i="4"/>
  <c r="O66" i="4"/>
  <c r="N68" i="4"/>
  <c r="J68" i="4"/>
  <c r="P67" i="4"/>
  <c r="O67" i="4"/>
  <c r="M67" i="4"/>
  <c r="N67" i="1"/>
  <c r="M68" i="4" l="1"/>
  <c r="B71" i="4"/>
  <c r="C71" i="4"/>
  <c r="A72" i="4"/>
  <c r="E69" i="4"/>
  <c r="F69" i="4"/>
  <c r="G69" i="4" s="1"/>
  <c r="J68" i="1"/>
  <c r="F70" i="4"/>
  <c r="G70" i="4" s="1"/>
  <c r="E70" i="4"/>
  <c r="P68" i="4"/>
  <c r="O68" i="4"/>
  <c r="L68" i="1"/>
  <c r="K68" i="1"/>
  <c r="H68" i="1"/>
  <c r="I68" i="1" s="1"/>
  <c r="C71" i="1"/>
  <c r="A72" i="1"/>
  <c r="B71" i="1"/>
  <c r="D71" i="1" s="1"/>
  <c r="K69" i="1"/>
  <c r="L69" i="1"/>
  <c r="H69" i="1"/>
  <c r="I69" i="1" s="1"/>
  <c r="D70" i="1"/>
  <c r="N69" i="1"/>
  <c r="M69" i="1"/>
  <c r="J69" i="1"/>
  <c r="L69" i="4" l="1"/>
  <c r="K69" i="4"/>
  <c r="H69" i="4"/>
  <c r="I69" i="4" s="1"/>
  <c r="N68" i="1"/>
  <c r="B72" i="4"/>
  <c r="C72" i="4"/>
  <c r="A73" i="4"/>
  <c r="E70" i="1"/>
  <c r="F70" i="1"/>
  <c r="G70" i="1" s="1"/>
  <c r="B72" i="1"/>
  <c r="C72" i="1"/>
  <c r="A73" i="1"/>
  <c r="L70" i="4"/>
  <c r="K70" i="4"/>
  <c r="H70" i="4"/>
  <c r="I70" i="4" s="1"/>
  <c r="M68" i="1"/>
  <c r="P68" i="1"/>
  <c r="O68" i="1"/>
  <c r="P69" i="1"/>
  <c r="O69" i="1"/>
  <c r="F71" i="1"/>
  <c r="G71" i="1" s="1"/>
  <c r="E71" i="1"/>
  <c r="J70" i="4"/>
  <c r="N69" i="4"/>
  <c r="M69" i="4"/>
  <c r="J69" i="4"/>
  <c r="D71" i="4"/>
  <c r="M70" i="4" l="1"/>
  <c r="N70" i="4"/>
  <c r="D72" i="1"/>
  <c r="K70" i="1"/>
  <c r="L70" i="1"/>
  <c r="H70" i="1"/>
  <c r="I70" i="1" s="1"/>
  <c r="P70" i="4"/>
  <c r="O70" i="4"/>
  <c r="B73" i="1"/>
  <c r="D73" i="1" s="1"/>
  <c r="C73" i="1"/>
  <c r="A74" i="1"/>
  <c r="B73" i="4"/>
  <c r="C73" i="4"/>
  <c r="A74" i="4"/>
  <c r="P69" i="4"/>
  <c r="O69" i="4"/>
  <c r="E72" i="1"/>
  <c r="F72" i="1"/>
  <c r="G72" i="1" s="1"/>
  <c r="L71" i="1"/>
  <c r="K71" i="1"/>
  <c r="H71" i="1"/>
  <c r="I71" i="1" s="1"/>
  <c r="E71" i="4"/>
  <c r="F71" i="4"/>
  <c r="G71" i="4" s="1"/>
  <c r="M71" i="1"/>
  <c r="J71" i="1"/>
  <c r="J70" i="1"/>
  <c r="D72" i="4"/>
  <c r="N70" i="1" l="1"/>
  <c r="J71" i="4"/>
  <c r="F73" i="1"/>
  <c r="G73" i="1" s="1"/>
  <c r="E73" i="1"/>
  <c r="J72" i="1"/>
  <c r="P70" i="1"/>
  <c r="O70" i="1"/>
  <c r="F72" i="4"/>
  <c r="G72" i="4" s="1"/>
  <c r="E72" i="4"/>
  <c r="L71" i="4"/>
  <c r="K71" i="4"/>
  <c r="H71" i="4"/>
  <c r="I71" i="4" s="1"/>
  <c r="B74" i="1"/>
  <c r="C74" i="1"/>
  <c r="A75" i="1"/>
  <c r="P71" i="1"/>
  <c r="O71" i="1"/>
  <c r="L72" i="1"/>
  <c r="K72" i="1"/>
  <c r="H72" i="1"/>
  <c r="I72" i="1" s="1"/>
  <c r="M70" i="1"/>
  <c r="N71" i="1"/>
  <c r="C74" i="4"/>
  <c r="A75" i="4"/>
  <c r="B74" i="4"/>
  <c r="D73" i="4"/>
  <c r="D74" i="4" l="1"/>
  <c r="D74" i="1"/>
  <c r="L72" i="4"/>
  <c r="K72" i="4"/>
  <c r="H72" i="4"/>
  <c r="I72" i="4" s="1"/>
  <c r="J73" i="1"/>
  <c r="F74" i="4"/>
  <c r="G74" i="4" s="1"/>
  <c r="E74" i="4"/>
  <c r="P72" i="1"/>
  <c r="O72" i="1"/>
  <c r="P71" i="4"/>
  <c r="O71" i="4"/>
  <c r="M72" i="4"/>
  <c r="J72" i="4"/>
  <c r="M72" i="1"/>
  <c r="N72" i="1"/>
  <c r="M71" i="4"/>
  <c r="F73" i="4"/>
  <c r="G73" i="4" s="1"/>
  <c r="E73" i="4"/>
  <c r="B75" i="4"/>
  <c r="A76" i="4"/>
  <c r="C75" i="4"/>
  <c r="C75" i="1"/>
  <c r="A76" i="1"/>
  <c r="B75" i="1"/>
  <c r="L73" i="1"/>
  <c r="K73" i="1"/>
  <c r="H73" i="1"/>
  <c r="I73" i="1" s="1"/>
  <c r="N71" i="4"/>
  <c r="N72" i="4" l="1"/>
  <c r="D75" i="1"/>
  <c r="J73" i="4"/>
  <c r="J74" i="4"/>
  <c r="P72" i="4"/>
  <c r="O72" i="4"/>
  <c r="B76" i="4"/>
  <c r="A77" i="4"/>
  <c r="C76" i="4"/>
  <c r="P73" i="1"/>
  <c r="O73" i="1"/>
  <c r="D75" i="4"/>
  <c r="M73" i="1"/>
  <c r="B76" i="1"/>
  <c r="C76" i="1"/>
  <c r="A77" i="1"/>
  <c r="F75" i="1"/>
  <c r="G75" i="1" s="1"/>
  <c r="E75" i="1"/>
  <c r="L73" i="4"/>
  <c r="K73" i="4"/>
  <c r="H73" i="4"/>
  <c r="I73" i="4" s="1"/>
  <c r="L74" i="4"/>
  <c r="K74" i="4"/>
  <c r="H74" i="4"/>
  <c r="I74" i="4" s="1"/>
  <c r="N73" i="1"/>
  <c r="E74" i="1"/>
  <c r="F74" i="1"/>
  <c r="G74" i="1" s="1"/>
  <c r="L74" i="1" l="1"/>
  <c r="K74" i="1"/>
  <c r="H74" i="1"/>
  <c r="I74" i="1" s="1"/>
  <c r="L75" i="1"/>
  <c r="K75" i="1"/>
  <c r="H75" i="1"/>
  <c r="I75" i="1" s="1"/>
  <c r="D76" i="1"/>
  <c r="N74" i="4"/>
  <c r="J75" i="1"/>
  <c r="E75" i="4"/>
  <c r="F75" i="4"/>
  <c r="G75" i="4" s="1"/>
  <c r="B77" i="4"/>
  <c r="A78" i="4"/>
  <c r="C77" i="4"/>
  <c r="D76" i="4"/>
  <c r="M73" i="4"/>
  <c r="P73" i="4"/>
  <c r="O73" i="4"/>
  <c r="P74" i="4"/>
  <c r="O74" i="4"/>
  <c r="N74" i="1"/>
  <c r="M74" i="1"/>
  <c r="J74" i="1"/>
  <c r="B77" i="1"/>
  <c r="C77" i="1"/>
  <c r="A78" i="1"/>
  <c r="M74" i="4"/>
  <c r="N73" i="4"/>
  <c r="D77" i="1" l="1"/>
  <c r="M75" i="1"/>
  <c r="N75" i="1"/>
  <c r="F77" i="1"/>
  <c r="G77" i="1" s="1"/>
  <c r="E77" i="1"/>
  <c r="L75" i="4"/>
  <c r="K75" i="4"/>
  <c r="H75" i="4"/>
  <c r="I75" i="4" s="1"/>
  <c r="E76" i="1"/>
  <c r="F76" i="1"/>
  <c r="G76" i="1" s="1"/>
  <c r="P74" i="1"/>
  <c r="O74" i="1"/>
  <c r="D77" i="4"/>
  <c r="P75" i="1"/>
  <c r="O75" i="1"/>
  <c r="B78" i="1"/>
  <c r="C78" i="1"/>
  <c r="A79" i="1"/>
  <c r="F76" i="4"/>
  <c r="G76" i="4" s="1"/>
  <c r="E76" i="4"/>
  <c r="A79" i="4"/>
  <c r="C78" i="4"/>
  <c r="B78" i="4"/>
  <c r="D78" i="4" s="1"/>
  <c r="N75" i="4"/>
  <c r="J75" i="4"/>
  <c r="M75" i="4" l="1"/>
  <c r="F78" i="4"/>
  <c r="G78" i="4" s="1"/>
  <c r="E78" i="4"/>
  <c r="J76" i="4"/>
  <c r="B79" i="4"/>
  <c r="D79" i="4" s="1"/>
  <c r="A80" i="4"/>
  <c r="C79" i="4"/>
  <c r="J76" i="1"/>
  <c r="C79" i="1"/>
  <c r="A80" i="1"/>
  <c r="B79" i="1"/>
  <c r="D79" i="1" s="1"/>
  <c r="E77" i="4"/>
  <c r="F77" i="4"/>
  <c r="G77" i="4" s="1"/>
  <c r="K76" i="1"/>
  <c r="L76" i="1"/>
  <c r="H76" i="1"/>
  <c r="I76" i="1" s="1"/>
  <c r="K77" i="1"/>
  <c r="L77" i="1"/>
  <c r="H77" i="1"/>
  <c r="I77" i="1" s="1"/>
  <c r="L76" i="4"/>
  <c r="K76" i="4"/>
  <c r="H76" i="4"/>
  <c r="I76" i="4" s="1"/>
  <c r="D78" i="1"/>
  <c r="P75" i="4"/>
  <c r="O75" i="4"/>
  <c r="M77" i="1"/>
  <c r="J77" i="1"/>
  <c r="N76" i="4" l="1"/>
  <c r="L77" i="4"/>
  <c r="K77" i="4"/>
  <c r="H77" i="4"/>
  <c r="I77" i="4" s="1"/>
  <c r="P77" i="1"/>
  <c r="O77" i="1"/>
  <c r="M77" i="4"/>
  <c r="J77" i="4"/>
  <c r="C80" i="1"/>
  <c r="A81" i="1"/>
  <c r="B80" i="1"/>
  <c r="M76" i="4"/>
  <c r="B80" i="4"/>
  <c r="A81" i="4"/>
  <c r="C80" i="4"/>
  <c r="N76" i="1"/>
  <c r="L78" i="4"/>
  <c r="K78" i="4"/>
  <c r="H78" i="4"/>
  <c r="I78" i="4" s="1"/>
  <c r="O76" i="1"/>
  <c r="P76" i="1"/>
  <c r="E78" i="1"/>
  <c r="F78" i="1"/>
  <c r="G78" i="1" s="1"/>
  <c r="F79" i="4"/>
  <c r="G79" i="4" s="1"/>
  <c r="E79" i="4"/>
  <c r="N77" i="1"/>
  <c r="P76" i="4"/>
  <c r="O76" i="4"/>
  <c r="E79" i="1"/>
  <c r="F79" i="1"/>
  <c r="G79" i="1" s="1"/>
  <c r="M76" i="1"/>
  <c r="J78" i="4"/>
  <c r="D80" i="1" l="1"/>
  <c r="J78" i="1"/>
  <c r="N78" i="4"/>
  <c r="J79" i="4"/>
  <c r="E80" i="1"/>
  <c r="F80" i="1"/>
  <c r="G80" i="1" s="1"/>
  <c r="A82" i="1"/>
  <c r="B81" i="1"/>
  <c r="C81" i="1"/>
  <c r="P77" i="4"/>
  <c r="O77" i="4"/>
  <c r="P78" i="4"/>
  <c r="O78" i="4"/>
  <c r="J79" i="1"/>
  <c r="L78" i="1"/>
  <c r="K78" i="1"/>
  <c r="H78" i="1"/>
  <c r="I78" i="1" s="1"/>
  <c r="N77" i="4"/>
  <c r="M78" i="4"/>
  <c r="L79" i="1"/>
  <c r="K79" i="1"/>
  <c r="H79" i="1"/>
  <c r="I79" i="1" s="1"/>
  <c r="L79" i="4"/>
  <c r="K79" i="4"/>
  <c r="H79" i="4"/>
  <c r="I79" i="4" s="1"/>
  <c r="B81" i="4"/>
  <c r="C81" i="4"/>
  <c r="A82" i="4"/>
  <c r="D80" i="4"/>
  <c r="D81" i="4" l="1"/>
  <c r="L80" i="1"/>
  <c r="K80" i="1"/>
  <c r="H80" i="1"/>
  <c r="I80" i="1" s="1"/>
  <c r="C82" i="4"/>
  <c r="A83" i="4"/>
  <c r="B82" i="4"/>
  <c r="P79" i="1"/>
  <c r="O79" i="1"/>
  <c r="P78" i="1"/>
  <c r="O78" i="1"/>
  <c r="M79" i="1"/>
  <c r="D81" i="1"/>
  <c r="M79" i="4"/>
  <c r="M78" i="1"/>
  <c r="F81" i="4"/>
  <c r="G81" i="4" s="1"/>
  <c r="E81" i="4"/>
  <c r="F80" i="4"/>
  <c r="G80" i="4" s="1"/>
  <c r="E80" i="4"/>
  <c r="P79" i="4"/>
  <c r="O79" i="4"/>
  <c r="N79" i="1"/>
  <c r="C82" i="1"/>
  <c r="A83" i="1"/>
  <c r="B82" i="1"/>
  <c r="N80" i="1"/>
  <c r="M80" i="1"/>
  <c r="J80" i="1"/>
  <c r="N79" i="4"/>
  <c r="N78" i="1"/>
  <c r="D82" i="1" l="1"/>
  <c r="A84" i="1"/>
  <c r="B83" i="1"/>
  <c r="C83" i="1"/>
  <c r="L81" i="4"/>
  <c r="K81" i="4"/>
  <c r="H81" i="4"/>
  <c r="I81" i="4" s="1"/>
  <c r="E81" i="1"/>
  <c r="F81" i="1"/>
  <c r="G81" i="1" s="1"/>
  <c r="B83" i="4"/>
  <c r="A84" i="4"/>
  <c r="C83" i="4"/>
  <c r="P80" i="1"/>
  <c r="O80" i="1"/>
  <c r="N81" i="4"/>
  <c r="M81" i="4"/>
  <c r="J81" i="4"/>
  <c r="L80" i="4"/>
  <c r="K80" i="4"/>
  <c r="H80" i="4"/>
  <c r="I80" i="4" s="1"/>
  <c r="E82" i="1"/>
  <c r="F82" i="1"/>
  <c r="G82" i="1" s="1"/>
  <c r="J80" i="4"/>
  <c r="D82" i="4"/>
  <c r="D83" i="1" l="1"/>
  <c r="K82" i="1"/>
  <c r="L82" i="1"/>
  <c r="H82" i="1"/>
  <c r="I82" i="1" s="1"/>
  <c r="J81" i="1"/>
  <c r="E83" i="1"/>
  <c r="F83" i="1"/>
  <c r="G83" i="1" s="1"/>
  <c r="P80" i="4"/>
  <c r="O80" i="4"/>
  <c r="L81" i="1"/>
  <c r="K81" i="1"/>
  <c r="H81" i="1"/>
  <c r="I81" i="1" s="1"/>
  <c r="C84" i="1"/>
  <c r="A85" i="1"/>
  <c r="B84" i="1"/>
  <c r="D84" i="1" s="1"/>
  <c r="M80" i="4"/>
  <c r="B84" i="4"/>
  <c r="D84" i="4" s="1"/>
  <c r="A85" i="4"/>
  <c r="C84" i="4"/>
  <c r="P81" i="4"/>
  <c r="O81" i="4"/>
  <c r="N80" i="4"/>
  <c r="F82" i="4"/>
  <c r="G82" i="4" s="1"/>
  <c r="E82" i="4"/>
  <c r="N82" i="1"/>
  <c r="J82" i="1"/>
  <c r="D83" i="4"/>
  <c r="M82" i="1" l="1"/>
  <c r="J82" i="4"/>
  <c r="B85" i="1"/>
  <c r="C85" i="1"/>
  <c r="A86" i="1"/>
  <c r="J83" i="1"/>
  <c r="N81" i="1"/>
  <c r="F84" i="4"/>
  <c r="G84" i="4" s="1"/>
  <c r="E84" i="4"/>
  <c r="L83" i="1"/>
  <c r="K83" i="1"/>
  <c r="H83" i="1"/>
  <c r="I83" i="1" s="1"/>
  <c r="P82" i="1"/>
  <c r="O82" i="1"/>
  <c r="F84" i="1"/>
  <c r="G84" i="1" s="1"/>
  <c r="E84" i="1"/>
  <c r="E83" i="4"/>
  <c r="F83" i="4"/>
  <c r="G83" i="4" s="1"/>
  <c r="L82" i="4"/>
  <c r="K82" i="4"/>
  <c r="H82" i="4"/>
  <c r="I82" i="4" s="1"/>
  <c r="B85" i="4"/>
  <c r="A86" i="4"/>
  <c r="C85" i="4"/>
  <c r="P81" i="1"/>
  <c r="O81" i="1"/>
  <c r="M81" i="1"/>
  <c r="C86" i="4" l="1"/>
  <c r="B86" i="4"/>
  <c r="A87" i="4"/>
  <c r="P82" i="4"/>
  <c r="O82" i="4"/>
  <c r="L83" i="4"/>
  <c r="K83" i="4"/>
  <c r="H83" i="4"/>
  <c r="I83" i="4" s="1"/>
  <c r="L84" i="4"/>
  <c r="K84" i="4"/>
  <c r="H84" i="4"/>
  <c r="I84" i="4" s="1"/>
  <c r="M83" i="1"/>
  <c r="L84" i="1"/>
  <c r="K84" i="1"/>
  <c r="H84" i="1"/>
  <c r="I84" i="1" s="1"/>
  <c r="P83" i="1"/>
  <c r="O83" i="1"/>
  <c r="M84" i="4"/>
  <c r="J84" i="4"/>
  <c r="N83" i="1"/>
  <c r="J84" i="1"/>
  <c r="C86" i="1"/>
  <c r="A87" i="1"/>
  <c r="B86" i="1"/>
  <c r="D86" i="1" s="1"/>
  <c r="M82" i="4"/>
  <c r="D85" i="4"/>
  <c r="M83" i="4"/>
  <c r="J83" i="4"/>
  <c r="D85" i="1"/>
  <c r="N82" i="4"/>
  <c r="N84" i="1" l="1"/>
  <c r="N83" i="4"/>
  <c r="D86" i="4"/>
  <c r="F86" i="1"/>
  <c r="G86" i="1" s="1"/>
  <c r="E86" i="1"/>
  <c r="P83" i="4"/>
  <c r="O83" i="4"/>
  <c r="F86" i="4"/>
  <c r="G86" i="4" s="1"/>
  <c r="E86" i="4"/>
  <c r="P84" i="1"/>
  <c r="O84" i="1"/>
  <c r="P84" i="4"/>
  <c r="O84" i="4"/>
  <c r="C87" i="1"/>
  <c r="A88" i="1"/>
  <c r="B87" i="1"/>
  <c r="D87" i="1" s="1"/>
  <c r="N84" i="4"/>
  <c r="M84" i="1"/>
  <c r="E85" i="1"/>
  <c r="F85" i="1"/>
  <c r="G85" i="1" s="1"/>
  <c r="E85" i="4"/>
  <c r="F85" i="4"/>
  <c r="G85" i="4" s="1"/>
  <c r="B87" i="4"/>
  <c r="C87" i="4"/>
  <c r="A88" i="4"/>
  <c r="D87" i="4" l="1"/>
  <c r="F87" i="4" s="1"/>
  <c r="G87" i="4" s="1"/>
  <c r="E87" i="4"/>
  <c r="K85" i="1"/>
  <c r="L85" i="1"/>
  <c r="H85" i="1"/>
  <c r="I85" i="1" s="1"/>
  <c r="E87" i="1"/>
  <c r="F87" i="1"/>
  <c r="G87" i="1" s="1"/>
  <c r="J85" i="4"/>
  <c r="L86" i="4"/>
  <c r="K86" i="4"/>
  <c r="H86" i="4"/>
  <c r="I86" i="4" s="1"/>
  <c r="L86" i="1"/>
  <c r="K86" i="1"/>
  <c r="H86" i="1"/>
  <c r="I86" i="1" s="1"/>
  <c r="C88" i="1"/>
  <c r="A89" i="1"/>
  <c r="B88" i="1"/>
  <c r="L85" i="4"/>
  <c r="K85" i="4"/>
  <c r="H85" i="4"/>
  <c r="I85" i="4" s="1"/>
  <c r="B88" i="4"/>
  <c r="C88" i="4"/>
  <c r="A89" i="4"/>
  <c r="J85" i="1"/>
  <c r="M86" i="4"/>
  <c r="J86" i="4"/>
  <c r="N86" i="1"/>
  <c r="M86" i="1"/>
  <c r="J86" i="1"/>
  <c r="D88" i="4" l="1"/>
  <c r="F88" i="4" s="1"/>
  <c r="G88" i="4" s="1"/>
  <c r="N86" i="4"/>
  <c r="D88" i="1"/>
  <c r="F88" i="1" s="1"/>
  <c r="G88" i="1" s="1"/>
  <c r="M85" i="1"/>
  <c r="N85" i="1"/>
  <c r="P86" i="1"/>
  <c r="O86" i="1"/>
  <c r="N85" i="4"/>
  <c r="E88" i="1"/>
  <c r="J87" i="1"/>
  <c r="E88" i="4"/>
  <c r="P85" i="4"/>
  <c r="O85" i="4"/>
  <c r="L87" i="1"/>
  <c r="K87" i="1"/>
  <c r="H87" i="1"/>
  <c r="I87" i="1" s="1"/>
  <c r="L87" i="4"/>
  <c r="K87" i="4"/>
  <c r="H87" i="4"/>
  <c r="I87" i="4" s="1"/>
  <c r="A90" i="1"/>
  <c r="B89" i="1"/>
  <c r="C89" i="1"/>
  <c r="B89" i="4"/>
  <c r="C89" i="4"/>
  <c r="A90" i="4"/>
  <c r="P86" i="4"/>
  <c r="O86" i="4"/>
  <c r="M85" i="4"/>
  <c r="O85" i="1"/>
  <c r="P85" i="1"/>
  <c r="N87" i="4"/>
  <c r="J87" i="4"/>
  <c r="D89" i="1" l="1"/>
  <c r="F89" i="1" s="1"/>
  <c r="G89" i="1" s="1"/>
  <c r="M87" i="4"/>
  <c r="B90" i="4"/>
  <c r="C90" i="4"/>
  <c r="A91" i="4"/>
  <c r="L88" i="1"/>
  <c r="K88" i="1"/>
  <c r="H88" i="1"/>
  <c r="I88" i="1" s="1"/>
  <c r="E89" i="1"/>
  <c r="P87" i="1"/>
  <c r="O87" i="1"/>
  <c r="M87" i="1"/>
  <c r="D89" i="4"/>
  <c r="C90" i="1"/>
  <c r="A91" i="1"/>
  <c r="B90" i="1"/>
  <c r="P87" i="4"/>
  <c r="O87" i="4"/>
  <c r="L88" i="4"/>
  <c r="K88" i="4"/>
  <c r="H88" i="4"/>
  <c r="I88" i="4" s="1"/>
  <c r="N87" i="1"/>
  <c r="J88" i="4"/>
  <c r="J88" i="1"/>
  <c r="D90" i="1" l="1"/>
  <c r="E90" i="1" s="1"/>
  <c r="M88" i="4"/>
  <c r="M88" i="1"/>
  <c r="N88" i="1"/>
  <c r="P88" i="4"/>
  <c r="O88" i="4"/>
  <c r="F89" i="4"/>
  <c r="G89" i="4" s="1"/>
  <c r="E89" i="4"/>
  <c r="J89" i="1"/>
  <c r="A92" i="1"/>
  <c r="B91" i="1"/>
  <c r="C91" i="1"/>
  <c r="L89" i="1"/>
  <c r="K89" i="1"/>
  <c r="H89" i="1"/>
  <c r="I89" i="1" s="1"/>
  <c r="N88" i="4"/>
  <c r="P88" i="1"/>
  <c r="O88" i="1"/>
  <c r="B91" i="4"/>
  <c r="C91" i="4"/>
  <c r="A92" i="4"/>
  <c r="D90" i="4"/>
  <c r="D91" i="1" l="1"/>
  <c r="D91" i="4"/>
  <c r="F90" i="1"/>
  <c r="G90" i="1" s="1"/>
  <c r="M89" i="1"/>
  <c r="B92" i="4"/>
  <c r="C92" i="4"/>
  <c r="A93" i="4"/>
  <c r="N90" i="1"/>
  <c r="J90" i="1"/>
  <c r="L89" i="4"/>
  <c r="K89" i="4"/>
  <c r="H89" i="4"/>
  <c r="I89" i="4" s="1"/>
  <c r="N89" i="4"/>
  <c r="M89" i="4"/>
  <c r="J89" i="4"/>
  <c r="F91" i="4"/>
  <c r="G91" i="4" s="1"/>
  <c r="E91" i="4"/>
  <c r="L90" i="1"/>
  <c r="K90" i="1"/>
  <c r="H90" i="1"/>
  <c r="I90" i="1" s="1"/>
  <c r="E91" i="1"/>
  <c r="F91" i="1"/>
  <c r="G91" i="1" s="1"/>
  <c r="F90" i="4"/>
  <c r="G90" i="4" s="1"/>
  <c r="E90" i="4"/>
  <c r="C92" i="1"/>
  <c r="A93" i="1"/>
  <c r="B92" i="1"/>
  <c r="O89" i="1"/>
  <c r="P89" i="1"/>
  <c r="N89" i="1"/>
  <c r="D92" i="1" l="1"/>
  <c r="E92" i="1" s="1"/>
  <c r="B93" i="1"/>
  <c r="C93" i="1"/>
  <c r="A94" i="1"/>
  <c r="J90" i="4"/>
  <c r="B93" i="4"/>
  <c r="A94" i="4"/>
  <c r="C93" i="4"/>
  <c r="N91" i="1"/>
  <c r="J91" i="1"/>
  <c r="L91" i="1"/>
  <c r="K91" i="1"/>
  <c r="H91" i="1"/>
  <c r="I91" i="1" s="1"/>
  <c r="L91" i="4"/>
  <c r="K91" i="4"/>
  <c r="H91" i="4"/>
  <c r="I91" i="4" s="1"/>
  <c r="L90" i="4"/>
  <c r="K90" i="4"/>
  <c r="H90" i="4"/>
  <c r="I90" i="4" s="1"/>
  <c r="P90" i="1"/>
  <c r="O90" i="1"/>
  <c r="N91" i="4"/>
  <c r="J91" i="4"/>
  <c r="P89" i="4"/>
  <c r="O89" i="4"/>
  <c r="M90" i="1"/>
  <c r="D92" i="4"/>
  <c r="D93" i="4" l="1"/>
  <c r="F92" i="1"/>
  <c r="G92" i="1" s="1"/>
  <c r="M91" i="4"/>
  <c r="M91" i="1"/>
  <c r="F92" i="4"/>
  <c r="G92" i="4" s="1"/>
  <c r="E92" i="4"/>
  <c r="P91" i="4"/>
  <c r="O91" i="4"/>
  <c r="B94" i="4"/>
  <c r="C94" i="4"/>
  <c r="A95" i="4"/>
  <c r="N90" i="4"/>
  <c r="F93" i="4"/>
  <c r="G93" i="4" s="1"/>
  <c r="E93" i="4"/>
  <c r="C94" i="1"/>
  <c r="A95" i="1"/>
  <c r="B94" i="1"/>
  <c r="P90" i="4"/>
  <c r="O90" i="4"/>
  <c r="K92" i="1"/>
  <c r="L92" i="1"/>
  <c r="H92" i="1"/>
  <c r="I92" i="1" s="1"/>
  <c r="D93" i="1"/>
  <c r="P91" i="1"/>
  <c r="O91" i="1"/>
  <c r="J92" i="1"/>
  <c r="M90" i="4"/>
  <c r="N92" i="1" l="1"/>
  <c r="M92" i="1"/>
  <c r="E93" i="1"/>
  <c r="F93" i="1"/>
  <c r="G93" i="1" s="1"/>
  <c r="P92" i="1"/>
  <c r="O92" i="1"/>
  <c r="D94" i="1"/>
  <c r="L93" i="4"/>
  <c r="K93" i="4"/>
  <c r="H93" i="4"/>
  <c r="I93" i="4" s="1"/>
  <c r="L92" i="4"/>
  <c r="K92" i="4"/>
  <c r="H92" i="4"/>
  <c r="I92" i="4" s="1"/>
  <c r="C95" i="1"/>
  <c r="A96" i="1"/>
  <c r="B95" i="1"/>
  <c r="D95" i="1" s="1"/>
  <c r="N93" i="4"/>
  <c r="M93" i="4"/>
  <c r="J93" i="4"/>
  <c r="B95" i="4"/>
  <c r="C95" i="4"/>
  <c r="A96" i="4"/>
  <c r="D94" i="4"/>
  <c r="M92" i="4"/>
  <c r="J92" i="4"/>
  <c r="C96" i="1" l="1"/>
  <c r="A97" i="1"/>
  <c r="B96" i="1"/>
  <c r="P93" i="4"/>
  <c r="O93" i="4"/>
  <c r="J93" i="1"/>
  <c r="B96" i="4"/>
  <c r="C96" i="4"/>
  <c r="A97" i="4"/>
  <c r="P92" i="4"/>
  <c r="O92" i="4"/>
  <c r="N92" i="4"/>
  <c r="D95" i="4"/>
  <c r="F94" i="4"/>
  <c r="G94" i="4" s="1"/>
  <c r="E94" i="4"/>
  <c r="E95" i="1"/>
  <c r="F95" i="1"/>
  <c r="G95" i="1" s="1"/>
  <c r="F94" i="1"/>
  <c r="G94" i="1" s="1"/>
  <c r="E94" i="1"/>
  <c r="L93" i="1"/>
  <c r="K93" i="1"/>
  <c r="H93" i="1"/>
  <c r="I93" i="1" s="1"/>
  <c r="D96" i="1" l="1"/>
  <c r="J94" i="1"/>
  <c r="J94" i="4"/>
  <c r="F95" i="4"/>
  <c r="G95" i="4" s="1"/>
  <c r="E95" i="4"/>
  <c r="M93" i="1"/>
  <c r="E96" i="1"/>
  <c r="F96" i="1"/>
  <c r="G96" i="1" s="1"/>
  <c r="A98" i="1"/>
  <c r="B97" i="1"/>
  <c r="C97" i="1"/>
  <c r="J95" i="1"/>
  <c r="L95" i="1"/>
  <c r="K95" i="1"/>
  <c r="H95" i="1"/>
  <c r="I95" i="1" s="1"/>
  <c r="N93" i="1"/>
  <c r="O93" i="1"/>
  <c r="P93" i="1"/>
  <c r="B97" i="4"/>
  <c r="C97" i="4"/>
  <c r="A98" i="4"/>
  <c r="L94" i="1"/>
  <c r="K94" i="1"/>
  <c r="H94" i="1"/>
  <c r="I94" i="1" s="1"/>
  <c r="L94" i="4"/>
  <c r="K94" i="4"/>
  <c r="H94" i="4"/>
  <c r="I94" i="4" s="1"/>
  <c r="D96" i="4"/>
  <c r="D97" i="4" l="1"/>
  <c r="F97" i="4" s="1"/>
  <c r="G97" i="4" s="1"/>
  <c r="D97" i="1"/>
  <c r="P95" i="1"/>
  <c r="O95" i="1"/>
  <c r="M95" i="1"/>
  <c r="E97" i="1"/>
  <c r="F97" i="1"/>
  <c r="G97" i="1" s="1"/>
  <c r="L95" i="4"/>
  <c r="K95" i="4"/>
  <c r="H95" i="4"/>
  <c r="I95" i="4" s="1"/>
  <c r="N94" i="4"/>
  <c r="N95" i="1"/>
  <c r="C98" i="1"/>
  <c r="A99" i="1"/>
  <c r="B98" i="1"/>
  <c r="J96" i="1"/>
  <c r="J95" i="4"/>
  <c r="P94" i="4"/>
  <c r="O94" i="4"/>
  <c r="L96" i="1"/>
  <c r="K96" i="1"/>
  <c r="H96" i="1"/>
  <c r="I96" i="1" s="1"/>
  <c r="M94" i="1"/>
  <c r="B98" i="4"/>
  <c r="C98" i="4"/>
  <c r="A99" i="4"/>
  <c r="F96" i="4"/>
  <c r="G96" i="4" s="1"/>
  <c r="E96" i="4"/>
  <c r="P94" i="1"/>
  <c r="O94" i="1"/>
  <c r="M94" i="4"/>
  <c r="N94" i="1"/>
  <c r="E97" i="4" l="1"/>
  <c r="K97" i="4" s="1"/>
  <c r="N95" i="4"/>
  <c r="M95" i="4"/>
  <c r="D98" i="1"/>
  <c r="E98" i="1" s="1"/>
  <c r="L96" i="4"/>
  <c r="K96" i="4"/>
  <c r="H96" i="4"/>
  <c r="I96" i="4" s="1"/>
  <c r="B99" i="4"/>
  <c r="C99" i="4"/>
  <c r="A100" i="4"/>
  <c r="D98" i="4"/>
  <c r="N96" i="1"/>
  <c r="J96" i="4"/>
  <c r="A100" i="1"/>
  <c r="B99" i="1"/>
  <c r="D99" i="1" s="1"/>
  <c r="C99" i="1"/>
  <c r="J97" i="1"/>
  <c r="P95" i="4"/>
  <c r="O95" i="4"/>
  <c r="L97" i="1"/>
  <c r="K97" i="1"/>
  <c r="H97" i="1"/>
  <c r="I97" i="1" s="1"/>
  <c r="L97" i="4"/>
  <c r="P96" i="1"/>
  <c r="O96" i="1"/>
  <c r="M96" i="1"/>
  <c r="J97" i="4"/>
  <c r="F98" i="1" l="1"/>
  <c r="G98" i="1" s="1"/>
  <c r="H97" i="4"/>
  <c r="P97" i="1"/>
  <c r="O97" i="1"/>
  <c r="M97" i="1"/>
  <c r="D99" i="4"/>
  <c r="E99" i="1"/>
  <c r="F99" i="1"/>
  <c r="G99" i="1" s="1"/>
  <c r="F98" i="4"/>
  <c r="G98" i="4" s="1"/>
  <c r="E98" i="4"/>
  <c r="P96" i="4"/>
  <c r="O96" i="4"/>
  <c r="N97" i="1"/>
  <c r="K98" i="1"/>
  <c r="L98" i="1"/>
  <c r="H98" i="1"/>
  <c r="I98" i="1" s="1"/>
  <c r="C100" i="1"/>
  <c r="A101" i="1"/>
  <c r="B100" i="1"/>
  <c r="D100" i="1" s="1"/>
  <c r="M96" i="4"/>
  <c r="N97" i="4"/>
  <c r="M98" i="1"/>
  <c r="J98" i="1"/>
  <c r="N96" i="4"/>
  <c r="B100" i="4"/>
  <c r="C100" i="4"/>
  <c r="A101" i="4"/>
  <c r="I97" i="4" l="1"/>
  <c r="M97" i="4"/>
  <c r="B101" i="4"/>
  <c r="C101" i="4"/>
  <c r="A102" i="4"/>
  <c r="P98" i="1"/>
  <c r="O98" i="1"/>
  <c r="J99" i="1"/>
  <c r="F99" i="4"/>
  <c r="G99" i="4" s="1"/>
  <c r="E99" i="4"/>
  <c r="L99" i="1"/>
  <c r="K99" i="1"/>
  <c r="H99" i="1"/>
  <c r="I99" i="1" s="1"/>
  <c r="D100" i="4"/>
  <c r="N98" i="1"/>
  <c r="L98" i="4"/>
  <c r="K98" i="4"/>
  <c r="H98" i="4"/>
  <c r="I98" i="4" s="1"/>
  <c r="B101" i="1"/>
  <c r="C101" i="1"/>
  <c r="A102" i="1"/>
  <c r="F100" i="1"/>
  <c r="G100" i="1" s="1"/>
  <c r="E100" i="1"/>
  <c r="N98" i="4"/>
  <c r="M98" i="4"/>
  <c r="J98" i="4"/>
  <c r="M99" i="1" l="1"/>
  <c r="D101" i="1"/>
  <c r="E101" i="1" s="1"/>
  <c r="D101" i="4"/>
  <c r="P97" i="4"/>
  <c r="O97" i="4"/>
  <c r="B102" i="4"/>
  <c r="D102" i="4" s="1"/>
  <c r="C102" i="4"/>
  <c r="A103" i="4"/>
  <c r="J100" i="1"/>
  <c r="P98" i="4"/>
  <c r="O98" i="4"/>
  <c r="F100" i="4"/>
  <c r="G100" i="4" s="1"/>
  <c r="E100" i="4"/>
  <c r="L99" i="4"/>
  <c r="K99" i="4"/>
  <c r="H99" i="4"/>
  <c r="I99" i="4" s="1"/>
  <c r="N99" i="1"/>
  <c r="L100" i="1"/>
  <c r="K100" i="1"/>
  <c r="H100" i="1"/>
  <c r="I100" i="1" s="1"/>
  <c r="C102" i="1"/>
  <c r="A103" i="1"/>
  <c r="B102" i="1"/>
  <c r="P99" i="1"/>
  <c r="O99" i="1"/>
  <c r="J99" i="4"/>
  <c r="F101" i="4"/>
  <c r="G101" i="4" s="1"/>
  <c r="E101" i="4"/>
  <c r="F101" i="1" l="1"/>
  <c r="G101" i="1" s="1"/>
  <c r="D102" i="1"/>
  <c r="E102" i="1" s="1"/>
  <c r="J100" i="4"/>
  <c r="J101" i="4"/>
  <c r="L100" i="4"/>
  <c r="K100" i="4"/>
  <c r="H100" i="4"/>
  <c r="I100" i="4" s="1"/>
  <c r="F102" i="1"/>
  <c r="G102" i="1" s="1"/>
  <c r="N100" i="1"/>
  <c r="F102" i="4"/>
  <c r="G102" i="4" s="1"/>
  <c r="E102" i="4"/>
  <c r="P100" i="1"/>
  <c r="O100" i="1"/>
  <c r="J101" i="1"/>
  <c r="P99" i="4"/>
  <c r="O99" i="4"/>
  <c r="B103" i="4"/>
  <c r="C103" i="4"/>
  <c r="A104" i="4"/>
  <c r="M99" i="4"/>
  <c r="C103" i="1"/>
  <c r="A104" i="1"/>
  <c r="B103" i="1"/>
  <c r="M100" i="1"/>
  <c r="L101" i="4"/>
  <c r="K101" i="4"/>
  <c r="H101" i="4"/>
  <c r="I101" i="4" s="1"/>
  <c r="N99" i="4"/>
  <c r="L101" i="1"/>
  <c r="K101" i="1"/>
  <c r="H101" i="1"/>
  <c r="I101" i="1" s="1"/>
  <c r="P101" i="4" l="1"/>
  <c r="O101" i="4"/>
  <c r="D103" i="1"/>
  <c r="N101" i="4"/>
  <c r="B104" i="4"/>
  <c r="C104" i="4"/>
  <c r="A105" i="4"/>
  <c r="L102" i="1"/>
  <c r="K102" i="1"/>
  <c r="H102" i="1"/>
  <c r="I102" i="1" s="1"/>
  <c r="O101" i="1"/>
  <c r="P101" i="1"/>
  <c r="C104" i="1"/>
  <c r="A105" i="1"/>
  <c r="B104" i="1"/>
  <c r="D104" i="1" s="1"/>
  <c r="D103" i="4"/>
  <c r="M101" i="1"/>
  <c r="L102" i="4"/>
  <c r="K102" i="4"/>
  <c r="H102" i="4"/>
  <c r="I102" i="4" s="1"/>
  <c r="N102" i="1"/>
  <c r="M102" i="1"/>
  <c r="J102" i="1"/>
  <c r="M100" i="4"/>
  <c r="N101" i="1"/>
  <c r="J102" i="4"/>
  <c r="P100" i="4"/>
  <c r="O100" i="4"/>
  <c r="M101" i="4"/>
  <c r="N100" i="4"/>
  <c r="M102" i="4" l="1"/>
  <c r="P102" i="4"/>
  <c r="O102" i="4"/>
  <c r="F103" i="4"/>
  <c r="G103" i="4" s="1"/>
  <c r="E103" i="4"/>
  <c r="E104" i="1"/>
  <c r="F104" i="1"/>
  <c r="G104" i="1" s="1"/>
  <c r="A106" i="1"/>
  <c r="B105" i="1"/>
  <c r="C105" i="1"/>
  <c r="B105" i="4"/>
  <c r="C105" i="4"/>
  <c r="A106" i="4"/>
  <c r="E103" i="1"/>
  <c r="F103" i="1"/>
  <c r="G103" i="1" s="1"/>
  <c r="P102" i="1"/>
  <c r="O102" i="1"/>
  <c r="N102" i="4"/>
  <c r="D104" i="4"/>
  <c r="D105" i="1" l="1"/>
  <c r="B106" i="4"/>
  <c r="C106" i="4"/>
  <c r="A107" i="4"/>
  <c r="L103" i="4"/>
  <c r="K103" i="4"/>
  <c r="H103" i="4"/>
  <c r="I103" i="4" s="1"/>
  <c r="E105" i="1"/>
  <c r="F105" i="1"/>
  <c r="G105" i="1" s="1"/>
  <c r="J103" i="4"/>
  <c r="F104" i="4"/>
  <c r="G104" i="4" s="1"/>
  <c r="E104" i="4"/>
  <c r="C106" i="1"/>
  <c r="A107" i="1"/>
  <c r="B106" i="1"/>
  <c r="D106" i="1" s="1"/>
  <c r="M104" i="1"/>
  <c r="J104" i="1"/>
  <c r="J103" i="1"/>
  <c r="D105" i="4"/>
  <c r="L103" i="1"/>
  <c r="K103" i="1"/>
  <c r="H103" i="1"/>
  <c r="I103" i="1" s="1"/>
  <c r="L104" i="1"/>
  <c r="K104" i="1"/>
  <c r="H104" i="1"/>
  <c r="I104" i="1" s="1"/>
  <c r="N103" i="1" l="1"/>
  <c r="M103" i="4"/>
  <c r="A108" i="1"/>
  <c r="B107" i="1"/>
  <c r="C107" i="1"/>
  <c r="J104" i="4"/>
  <c r="N105" i="1"/>
  <c r="J105" i="1"/>
  <c r="F105" i="4"/>
  <c r="G105" i="4" s="1"/>
  <c r="E105" i="4"/>
  <c r="L105" i="1"/>
  <c r="K105" i="1"/>
  <c r="H105" i="1"/>
  <c r="I105" i="1" s="1"/>
  <c r="P103" i="4"/>
  <c r="O103" i="4"/>
  <c r="E106" i="1"/>
  <c r="F106" i="1"/>
  <c r="G106" i="1" s="1"/>
  <c r="P103" i="1"/>
  <c r="O103" i="1"/>
  <c r="O104" i="1"/>
  <c r="P104" i="1"/>
  <c r="M103" i="1"/>
  <c r="N104" i="1"/>
  <c r="L104" i="4"/>
  <c r="K104" i="4"/>
  <c r="H104" i="4"/>
  <c r="I104" i="4" s="1"/>
  <c r="N103" i="4"/>
  <c r="B107" i="4"/>
  <c r="C107" i="4"/>
  <c r="A108" i="4"/>
  <c r="D106" i="4"/>
  <c r="M105" i="1" l="1"/>
  <c r="D107" i="1"/>
  <c r="F106" i="4"/>
  <c r="G106" i="4" s="1"/>
  <c r="E106" i="4"/>
  <c r="N104" i="4"/>
  <c r="E107" i="1"/>
  <c r="F107" i="1"/>
  <c r="G107" i="1" s="1"/>
  <c r="P104" i="4"/>
  <c r="O104" i="4"/>
  <c r="L105" i="4"/>
  <c r="K105" i="4"/>
  <c r="H105" i="4"/>
  <c r="I105" i="4" s="1"/>
  <c r="C108" i="1"/>
  <c r="A109" i="1"/>
  <c r="B108" i="1"/>
  <c r="D108" i="1" s="1"/>
  <c r="J106" i="1"/>
  <c r="O105" i="1"/>
  <c r="P105" i="1"/>
  <c r="M105" i="4"/>
  <c r="J105" i="4"/>
  <c r="B108" i="4"/>
  <c r="C108" i="4"/>
  <c r="A109" i="4"/>
  <c r="D107" i="4"/>
  <c r="L106" i="1"/>
  <c r="K106" i="1"/>
  <c r="H106" i="1"/>
  <c r="I106" i="1" s="1"/>
  <c r="M104" i="4"/>
  <c r="N105" i="4" l="1"/>
  <c r="P106" i="1"/>
  <c r="O106" i="1"/>
  <c r="B109" i="4"/>
  <c r="A110" i="4"/>
  <c r="C109" i="4"/>
  <c r="L107" i="1"/>
  <c r="K107" i="1"/>
  <c r="H107" i="1"/>
  <c r="I107" i="1" s="1"/>
  <c r="F108" i="1"/>
  <c r="G108" i="1" s="1"/>
  <c r="E108" i="1"/>
  <c r="D108" i="4"/>
  <c r="N106" i="1"/>
  <c r="P105" i="4"/>
  <c r="O105" i="4"/>
  <c r="L106" i="4"/>
  <c r="K106" i="4"/>
  <c r="H106" i="4"/>
  <c r="I106" i="4" s="1"/>
  <c r="M106" i="1"/>
  <c r="F107" i="4"/>
  <c r="G107" i="4" s="1"/>
  <c r="E107" i="4"/>
  <c r="B109" i="1"/>
  <c r="C109" i="1"/>
  <c r="A110" i="1"/>
  <c r="N107" i="1"/>
  <c r="M107" i="1"/>
  <c r="J107" i="1"/>
  <c r="M106" i="4"/>
  <c r="J106" i="4"/>
  <c r="N106" i="4" l="1"/>
  <c r="D109" i="4"/>
  <c r="D109" i="1"/>
  <c r="L107" i="4"/>
  <c r="K107" i="4"/>
  <c r="H107" i="4"/>
  <c r="I107" i="4" s="1"/>
  <c r="P107" i="1"/>
  <c r="O107" i="1"/>
  <c r="B110" i="4"/>
  <c r="C110" i="4"/>
  <c r="A111" i="4"/>
  <c r="F108" i="4"/>
  <c r="G108" i="4" s="1"/>
  <c r="E108" i="4"/>
  <c r="F109" i="4"/>
  <c r="G109" i="4" s="1"/>
  <c r="E109" i="4"/>
  <c r="E109" i="1"/>
  <c r="F109" i="1"/>
  <c r="G109" i="1" s="1"/>
  <c r="L108" i="1"/>
  <c r="K108" i="1"/>
  <c r="H108" i="1"/>
  <c r="I108" i="1" s="1"/>
  <c r="M107" i="4"/>
  <c r="J107" i="4"/>
  <c r="C110" i="1"/>
  <c r="A111" i="1"/>
  <c r="B110" i="1"/>
  <c r="P106" i="4"/>
  <c r="O106" i="4"/>
  <c r="J108" i="1"/>
  <c r="N107" i="4" l="1"/>
  <c r="L109" i="4"/>
  <c r="K109" i="4"/>
  <c r="H109" i="4"/>
  <c r="I109" i="4" s="1"/>
  <c r="P108" i="1"/>
  <c r="O108" i="1"/>
  <c r="D110" i="1"/>
  <c r="M108" i="1"/>
  <c r="C111" i="1"/>
  <c r="A112" i="1"/>
  <c r="B111" i="1"/>
  <c r="M109" i="4"/>
  <c r="J109" i="4"/>
  <c r="P107" i="4"/>
  <c r="O107" i="4"/>
  <c r="N108" i="1"/>
  <c r="J109" i="1"/>
  <c r="L108" i="4"/>
  <c r="K108" i="4"/>
  <c r="H108" i="4"/>
  <c r="I108" i="4" s="1"/>
  <c r="B111" i="4"/>
  <c r="C111" i="4"/>
  <c r="A112" i="4"/>
  <c r="D110" i="4"/>
  <c r="L109" i="1"/>
  <c r="K109" i="1"/>
  <c r="H109" i="1"/>
  <c r="I109" i="1" s="1"/>
  <c r="M108" i="4"/>
  <c r="J108" i="4"/>
  <c r="D111" i="4" l="1"/>
  <c r="N108" i="4"/>
  <c r="D111" i="1"/>
  <c r="E111" i="1" s="1"/>
  <c r="N109" i="4"/>
  <c r="M109" i="1"/>
  <c r="B112" i="4"/>
  <c r="C112" i="4"/>
  <c r="A113" i="4"/>
  <c r="C112" i="1"/>
  <c r="A113" i="1"/>
  <c r="B112" i="1"/>
  <c r="D112" i="1" s="1"/>
  <c r="F111" i="4"/>
  <c r="G111" i="4" s="1"/>
  <c r="E111" i="4"/>
  <c r="P109" i="4"/>
  <c r="O109" i="4"/>
  <c r="F110" i="4"/>
  <c r="G110" i="4" s="1"/>
  <c r="E110" i="4"/>
  <c r="F110" i="1"/>
  <c r="G110" i="1" s="1"/>
  <c r="E110" i="1"/>
  <c r="P108" i="4"/>
  <c r="O108" i="4"/>
  <c r="O109" i="1"/>
  <c r="P109" i="1"/>
  <c r="N109" i="1"/>
  <c r="F111" i="1" l="1"/>
  <c r="G111" i="1" s="1"/>
  <c r="L111" i="1"/>
  <c r="K111" i="1"/>
  <c r="H111" i="1"/>
  <c r="I111" i="1" s="1"/>
  <c r="L110" i="4"/>
  <c r="K110" i="4"/>
  <c r="H110" i="4"/>
  <c r="I110" i="4" s="1"/>
  <c r="L111" i="4"/>
  <c r="K111" i="4"/>
  <c r="H111" i="4"/>
  <c r="I111" i="4" s="1"/>
  <c r="J110" i="4"/>
  <c r="N111" i="4"/>
  <c r="M111" i="4"/>
  <c r="J111" i="4"/>
  <c r="B113" i="4"/>
  <c r="C113" i="4"/>
  <c r="A114" i="4"/>
  <c r="E112" i="1"/>
  <c r="F112" i="1"/>
  <c r="G112" i="1" s="1"/>
  <c r="A114" i="1"/>
  <c r="B113" i="1"/>
  <c r="C113" i="1"/>
  <c r="L110" i="1"/>
  <c r="K110" i="1"/>
  <c r="H110" i="1"/>
  <c r="I110" i="1" s="1"/>
  <c r="N111" i="1"/>
  <c r="M111" i="1"/>
  <c r="J111" i="1"/>
  <c r="N110" i="1"/>
  <c r="M110" i="1"/>
  <c r="J110" i="1"/>
  <c r="D112" i="4"/>
  <c r="N110" i="4" l="1"/>
  <c r="M110" i="4"/>
  <c r="D113" i="4"/>
  <c r="E113" i="4" s="1"/>
  <c r="C114" i="1"/>
  <c r="A115" i="1"/>
  <c r="B114" i="1"/>
  <c r="D114" i="1" s="1"/>
  <c r="J112" i="1"/>
  <c r="F113" i="4"/>
  <c r="G113" i="4" s="1"/>
  <c r="K112" i="1"/>
  <c r="L112" i="1"/>
  <c r="H112" i="1"/>
  <c r="I112" i="1" s="1"/>
  <c r="O111" i="1"/>
  <c r="P111" i="1"/>
  <c r="B114" i="4"/>
  <c r="C114" i="4"/>
  <c r="A115" i="4"/>
  <c r="P110" i="4"/>
  <c r="O110" i="4"/>
  <c r="P110" i="1"/>
  <c r="O110" i="1"/>
  <c r="F112" i="4"/>
  <c r="G112" i="4" s="1"/>
  <c r="E112" i="4"/>
  <c r="D113" i="1"/>
  <c r="P111" i="4"/>
  <c r="O111" i="4"/>
  <c r="D114" i="4" l="1"/>
  <c r="F114" i="4" s="1"/>
  <c r="G114" i="4" s="1"/>
  <c r="L113" i="4"/>
  <c r="K113" i="4"/>
  <c r="H113" i="4"/>
  <c r="I113" i="4" s="1"/>
  <c r="N112" i="1"/>
  <c r="J113" i="4"/>
  <c r="A116" i="1"/>
  <c r="B115" i="1"/>
  <c r="D115" i="1" s="1"/>
  <c r="C115" i="1"/>
  <c r="E114" i="1"/>
  <c r="F114" i="1"/>
  <c r="G114" i="1" s="1"/>
  <c r="E113" i="1"/>
  <c r="F113" i="1"/>
  <c r="G113" i="1" s="1"/>
  <c r="P112" i="1"/>
  <c r="O112" i="1"/>
  <c r="L112" i="4"/>
  <c r="K112" i="4"/>
  <c r="H112" i="4"/>
  <c r="I112" i="4" s="1"/>
  <c r="B115" i="4"/>
  <c r="C115" i="4"/>
  <c r="A116" i="4"/>
  <c r="N112" i="4"/>
  <c r="M112" i="4"/>
  <c r="J112" i="4"/>
  <c r="M112" i="1"/>
  <c r="E114" i="4" l="1"/>
  <c r="K114" i="4" s="1"/>
  <c r="J113" i="1"/>
  <c r="L113" i="1"/>
  <c r="K113" i="1"/>
  <c r="H113" i="1"/>
  <c r="I113" i="1" s="1"/>
  <c r="J114" i="4"/>
  <c r="E115" i="1"/>
  <c r="F115" i="1"/>
  <c r="G115" i="1" s="1"/>
  <c r="P113" i="4"/>
  <c r="O113" i="4"/>
  <c r="B116" i="4"/>
  <c r="C116" i="4"/>
  <c r="A117" i="4"/>
  <c r="D115" i="4"/>
  <c r="J114" i="1"/>
  <c r="C116" i="1"/>
  <c r="A117" i="1"/>
  <c r="B116" i="1"/>
  <c r="D116" i="1" s="1"/>
  <c r="M113" i="4"/>
  <c r="P112" i="4"/>
  <c r="O112" i="4"/>
  <c r="L114" i="1"/>
  <c r="K114" i="1"/>
  <c r="H114" i="1"/>
  <c r="I114" i="1" s="1"/>
  <c r="N113" i="4"/>
  <c r="L114" i="4" l="1"/>
  <c r="H114" i="4"/>
  <c r="F116" i="1"/>
  <c r="G116" i="1" s="1"/>
  <c r="E116" i="1"/>
  <c r="F115" i="4"/>
  <c r="G115" i="4" s="1"/>
  <c r="E115" i="4"/>
  <c r="P114" i="1"/>
  <c r="O114" i="1"/>
  <c r="B117" i="4"/>
  <c r="D117" i="4" s="1"/>
  <c r="C117" i="4"/>
  <c r="A118" i="4"/>
  <c r="B117" i="1"/>
  <c r="C117" i="1"/>
  <c r="A118" i="1"/>
  <c r="J115" i="1"/>
  <c r="M113" i="1"/>
  <c r="M114" i="1"/>
  <c r="N114" i="1"/>
  <c r="D116" i="4"/>
  <c r="L115" i="1"/>
  <c r="K115" i="1"/>
  <c r="H115" i="1"/>
  <c r="I115" i="1" s="1"/>
  <c r="P113" i="1"/>
  <c r="O113" i="1"/>
  <c r="N113" i="1"/>
  <c r="D117" i="1" l="1"/>
  <c r="E117" i="1" s="1"/>
  <c r="I114" i="4"/>
  <c r="M114" i="4"/>
  <c r="N114" i="4"/>
  <c r="O115" i="1"/>
  <c r="P115" i="1"/>
  <c r="C118" i="1"/>
  <c r="A119" i="1"/>
  <c r="B118" i="1"/>
  <c r="L115" i="4"/>
  <c r="K115" i="4"/>
  <c r="H115" i="4"/>
  <c r="I115" i="4" s="1"/>
  <c r="F117" i="4"/>
  <c r="G117" i="4" s="1"/>
  <c r="E117" i="4"/>
  <c r="N115" i="4"/>
  <c r="M115" i="4"/>
  <c r="J115" i="4"/>
  <c r="M115" i="1"/>
  <c r="L116" i="1"/>
  <c r="K116" i="1"/>
  <c r="H116" i="1"/>
  <c r="I116" i="1" s="1"/>
  <c r="F116" i="4"/>
  <c r="G116" i="4" s="1"/>
  <c r="E116" i="4"/>
  <c r="N115" i="1"/>
  <c r="B118" i="4"/>
  <c r="C118" i="4"/>
  <c r="A119" i="4"/>
  <c r="J116" i="1"/>
  <c r="M116" i="1" l="1"/>
  <c r="D118" i="4"/>
  <c r="E118" i="4" s="1"/>
  <c r="F117" i="1"/>
  <c r="G117" i="1" s="1"/>
  <c r="O114" i="4"/>
  <c r="P114" i="4"/>
  <c r="J116" i="4"/>
  <c r="P115" i="4"/>
  <c r="O115" i="4"/>
  <c r="J117" i="1"/>
  <c r="F118" i="4"/>
  <c r="G118" i="4" s="1"/>
  <c r="N116" i="1"/>
  <c r="L117" i="4"/>
  <c r="K117" i="4"/>
  <c r="H117" i="4"/>
  <c r="I117" i="4" s="1"/>
  <c r="D118" i="1"/>
  <c r="B119" i="4"/>
  <c r="C119" i="4"/>
  <c r="A120" i="4"/>
  <c r="P116" i="1"/>
  <c r="O116" i="1"/>
  <c r="K117" i="1"/>
  <c r="L117" i="1"/>
  <c r="H117" i="1"/>
  <c r="I117" i="1" s="1"/>
  <c r="L116" i="4"/>
  <c r="K116" i="4"/>
  <c r="H116" i="4"/>
  <c r="I116" i="4" s="1"/>
  <c r="J117" i="4"/>
  <c r="C119" i="1"/>
  <c r="A120" i="1"/>
  <c r="B119" i="1"/>
  <c r="D119" i="1" s="1"/>
  <c r="N117" i="4" l="1"/>
  <c r="M117" i="4"/>
  <c r="D119" i="4"/>
  <c r="F118" i="1"/>
  <c r="G118" i="1" s="1"/>
  <c r="E118" i="1"/>
  <c r="M117" i="1"/>
  <c r="O117" i="1"/>
  <c r="P117" i="1"/>
  <c r="C120" i="1"/>
  <c r="A121" i="1"/>
  <c r="B120" i="1"/>
  <c r="P117" i="4"/>
  <c r="O117" i="4"/>
  <c r="L118" i="4"/>
  <c r="K118" i="4"/>
  <c r="H118" i="4"/>
  <c r="I118" i="4" s="1"/>
  <c r="N117" i="1"/>
  <c r="M116" i="4"/>
  <c r="E119" i="1"/>
  <c r="F119" i="1"/>
  <c r="G119" i="1" s="1"/>
  <c r="P116" i="4"/>
  <c r="O116" i="4"/>
  <c r="B120" i="4"/>
  <c r="C120" i="4"/>
  <c r="A121" i="4"/>
  <c r="J118" i="4"/>
  <c r="N116" i="4"/>
  <c r="N118" i="4" l="1"/>
  <c r="L118" i="1"/>
  <c r="K118" i="1"/>
  <c r="H118" i="1"/>
  <c r="I118" i="1" s="1"/>
  <c r="P118" i="4"/>
  <c r="O118" i="4"/>
  <c r="M118" i="1"/>
  <c r="J118" i="1"/>
  <c r="B121" i="4"/>
  <c r="C121" i="4"/>
  <c r="A122" i="4"/>
  <c r="J119" i="1"/>
  <c r="M118" i="4"/>
  <c r="D120" i="4"/>
  <c r="L119" i="1"/>
  <c r="K119" i="1"/>
  <c r="H119" i="1"/>
  <c r="I119" i="1" s="1"/>
  <c r="D120" i="1"/>
  <c r="A122" i="1"/>
  <c r="B121" i="1"/>
  <c r="C121" i="1"/>
  <c r="F119" i="4"/>
  <c r="G119" i="4" s="1"/>
  <c r="E119" i="4"/>
  <c r="P119" i="1" l="1"/>
  <c r="O119" i="1"/>
  <c r="J119" i="4"/>
  <c r="C122" i="1"/>
  <c r="A123" i="1"/>
  <c r="B122" i="1"/>
  <c r="D122" i="1" s="1"/>
  <c r="E120" i="1"/>
  <c r="F120" i="1"/>
  <c r="G120" i="1" s="1"/>
  <c r="F120" i="4"/>
  <c r="G120" i="4" s="1"/>
  <c r="E120" i="4"/>
  <c r="N119" i="1"/>
  <c r="P118" i="1"/>
  <c r="O118" i="1"/>
  <c r="B122" i="4"/>
  <c r="C122" i="4"/>
  <c r="A123" i="4"/>
  <c r="N118" i="1"/>
  <c r="L119" i="4"/>
  <c r="K119" i="4"/>
  <c r="H119" i="4"/>
  <c r="I119" i="4" s="1"/>
  <c r="D121" i="1"/>
  <c r="M119" i="1"/>
  <c r="D121" i="4"/>
  <c r="B123" i="4" l="1"/>
  <c r="C123" i="4"/>
  <c r="A124" i="4"/>
  <c r="D122" i="4"/>
  <c r="L120" i="4"/>
  <c r="K120" i="4"/>
  <c r="H120" i="4"/>
  <c r="I120" i="4" s="1"/>
  <c r="A124" i="1"/>
  <c r="B123" i="1"/>
  <c r="C123" i="1"/>
  <c r="M119" i="4"/>
  <c r="E122" i="1"/>
  <c r="F122" i="1"/>
  <c r="G122" i="1" s="1"/>
  <c r="N119" i="4"/>
  <c r="E121" i="1"/>
  <c r="F121" i="1"/>
  <c r="G121" i="1" s="1"/>
  <c r="J120" i="4"/>
  <c r="J120" i="1"/>
  <c r="P119" i="4"/>
  <c r="O119" i="4"/>
  <c r="F121" i="4"/>
  <c r="G121" i="4" s="1"/>
  <c r="E121" i="4"/>
  <c r="L120" i="1"/>
  <c r="K120" i="1"/>
  <c r="H120" i="1"/>
  <c r="I120" i="1" s="1"/>
  <c r="N120" i="1" l="1"/>
  <c r="M120" i="4"/>
  <c r="D123" i="1"/>
  <c r="J121" i="1"/>
  <c r="L122" i="1"/>
  <c r="K122" i="1"/>
  <c r="H122" i="1"/>
  <c r="I122" i="1" s="1"/>
  <c r="F122" i="4"/>
  <c r="G122" i="4" s="1"/>
  <c r="E122" i="4"/>
  <c r="E123" i="1"/>
  <c r="F123" i="1"/>
  <c r="G123" i="1" s="1"/>
  <c r="P120" i="4"/>
  <c r="O120" i="4"/>
  <c r="C124" i="1"/>
  <c r="A125" i="1"/>
  <c r="B124" i="1"/>
  <c r="D124" i="1" s="1"/>
  <c r="B124" i="4"/>
  <c r="C124" i="4"/>
  <c r="A125" i="4"/>
  <c r="L121" i="1"/>
  <c r="K121" i="1"/>
  <c r="H121" i="1"/>
  <c r="I121" i="1" s="1"/>
  <c r="L121" i="4"/>
  <c r="K121" i="4"/>
  <c r="H121" i="4"/>
  <c r="I121" i="4" s="1"/>
  <c r="P120" i="1"/>
  <c r="O120" i="1"/>
  <c r="M121" i="4"/>
  <c r="J121" i="4"/>
  <c r="M120" i="1"/>
  <c r="N120" i="4"/>
  <c r="N122" i="1"/>
  <c r="J122" i="1"/>
  <c r="D123" i="4"/>
  <c r="M122" i="1" l="1"/>
  <c r="D124" i="4"/>
  <c r="P121" i="4"/>
  <c r="O121" i="4"/>
  <c r="F124" i="4"/>
  <c r="G124" i="4" s="1"/>
  <c r="E124" i="4"/>
  <c r="L122" i="4"/>
  <c r="K122" i="4"/>
  <c r="H122" i="4"/>
  <c r="I122" i="4" s="1"/>
  <c r="B125" i="1"/>
  <c r="C125" i="1"/>
  <c r="A126" i="1"/>
  <c r="N122" i="4"/>
  <c r="J122" i="4"/>
  <c r="F123" i="4"/>
  <c r="G123" i="4" s="1"/>
  <c r="E123" i="4"/>
  <c r="B125" i="4"/>
  <c r="A126" i="4"/>
  <c r="C125" i="4"/>
  <c r="J123" i="1"/>
  <c r="P122" i="1"/>
  <c r="O122" i="1"/>
  <c r="M121" i="1"/>
  <c r="N121" i="4"/>
  <c r="O121" i="1"/>
  <c r="P121" i="1"/>
  <c r="F124" i="1"/>
  <c r="G124" i="1" s="1"/>
  <c r="E124" i="1"/>
  <c r="L123" i="1"/>
  <c r="K123" i="1"/>
  <c r="H123" i="1"/>
  <c r="I123" i="1" s="1"/>
  <c r="N121" i="1"/>
  <c r="N123" i="1" l="1"/>
  <c r="P123" i="1"/>
  <c r="O123" i="1"/>
  <c r="J124" i="1"/>
  <c r="M123" i="1"/>
  <c r="D125" i="4"/>
  <c r="M122" i="4"/>
  <c r="L124" i="4"/>
  <c r="K124" i="4"/>
  <c r="H124" i="4"/>
  <c r="I124" i="4" s="1"/>
  <c r="P122" i="4"/>
  <c r="O122" i="4"/>
  <c r="M124" i="4"/>
  <c r="J124" i="4"/>
  <c r="L123" i="4"/>
  <c r="K123" i="4"/>
  <c r="H123" i="4"/>
  <c r="I123" i="4" s="1"/>
  <c r="J123" i="4"/>
  <c r="C126" i="1"/>
  <c r="A127" i="1"/>
  <c r="B126" i="1"/>
  <c r="K124" i="1"/>
  <c r="L124" i="1"/>
  <c r="H124" i="1"/>
  <c r="I124" i="1" s="1"/>
  <c r="B126" i="4"/>
  <c r="C126" i="4"/>
  <c r="A127" i="4"/>
  <c r="D125" i="1"/>
  <c r="E125" i="1" l="1"/>
  <c r="F125" i="1"/>
  <c r="G125" i="1" s="1"/>
  <c r="P124" i="1"/>
  <c r="O124" i="1"/>
  <c r="N123" i="4"/>
  <c r="M124" i="1"/>
  <c r="P123" i="4"/>
  <c r="O123" i="4"/>
  <c r="P124" i="4"/>
  <c r="O124" i="4"/>
  <c r="F125" i="4"/>
  <c r="G125" i="4" s="1"/>
  <c r="E125" i="4"/>
  <c r="N124" i="1"/>
  <c r="N124" i="4"/>
  <c r="D126" i="1"/>
  <c r="B127" i="4"/>
  <c r="C127" i="4"/>
  <c r="A128" i="4"/>
  <c r="D126" i="4"/>
  <c r="C127" i="1"/>
  <c r="A128" i="1"/>
  <c r="B127" i="1"/>
  <c r="D127" i="1" s="1"/>
  <c r="M123" i="4"/>
  <c r="C128" i="1" l="1"/>
  <c r="A129" i="1"/>
  <c r="B128" i="1"/>
  <c r="D128" i="1" s="1"/>
  <c r="D127" i="4"/>
  <c r="L125" i="4"/>
  <c r="K125" i="4"/>
  <c r="H125" i="4"/>
  <c r="I125" i="4" s="1"/>
  <c r="J125" i="4"/>
  <c r="F126" i="4"/>
  <c r="G126" i="4" s="1"/>
  <c r="E126" i="4"/>
  <c r="J125" i="1"/>
  <c r="F126" i="1"/>
  <c r="G126" i="1" s="1"/>
  <c r="E126" i="1"/>
  <c r="E127" i="1"/>
  <c r="F127" i="1"/>
  <c r="G127" i="1" s="1"/>
  <c r="B128" i="4"/>
  <c r="C128" i="4"/>
  <c r="A129" i="4"/>
  <c r="L125" i="1"/>
  <c r="K125" i="1"/>
  <c r="H125" i="1"/>
  <c r="I125" i="1" s="1"/>
  <c r="M125" i="1" l="1"/>
  <c r="D128" i="4"/>
  <c r="F128" i="4" s="1"/>
  <c r="G128" i="4" s="1"/>
  <c r="J126" i="1"/>
  <c r="L126" i="4"/>
  <c r="K126" i="4"/>
  <c r="H126" i="4"/>
  <c r="I126" i="4" s="1"/>
  <c r="N125" i="4"/>
  <c r="F127" i="4"/>
  <c r="G127" i="4" s="1"/>
  <c r="E127" i="4"/>
  <c r="J127" i="1"/>
  <c r="P125" i="4"/>
  <c r="O125" i="4"/>
  <c r="E128" i="1"/>
  <c r="F128" i="1"/>
  <c r="G128" i="1" s="1"/>
  <c r="A130" i="1"/>
  <c r="B129" i="1"/>
  <c r="D129" i="1" s="1"/>
  <c r="C129" i="1"/>
  <c r="J126" i="4"/>
  <c r="B129" i="4"/>
  <c r="C129" i="4"/>
  <c r="A130" i="4"/>
  <c r="L127" i="1"/>
  <c r="K127" i="1"/>
  <c r="H127" i="1"/>
  <c r="I127" i="1" s="1"/>
  <c r="O125" i="1"/>
  <c r="P125" i="1"/>
  <c r="L126" i="1"/>
  <c r="K126" i="1"/>
  <c r="H126" i="1"/>
  <c r="I126" i="1" s="1"/>
  <c r="N125" i="1"/>
  <c r="M125" i="4"/>
  <c r="M126" i="4" l="1"/>
  <c r="N126" i="4"/>
  <c r="E128" i="4"/>
  <c r="N127" i="1"/>
  <c r="P126" i="4"/>
  <c r="O126" i="4"/>
  <c r="M126" i="1"/>
  <c r="P126" i="1"/>
  <c r="O126" i="1"/>
  <c r="B130" i="4"/>
  <c r="D130" i="4" s="1"/>
  <c r="C130" i="4"/>
  <c r="A131" i="4"/>
  <c r="E129" i="1"/>
  <c r="F129" i="1"/>
  <c r="G129" i="1" s="1"/>
  <c r="L127" i="4"/>
  <c r="K127" i="4"/>
  <c r="H127" i="4"/>
  <c r="I127" i="4" s="1"/>
  <c r="N126" i="1"/>
  <c r="C130" i="1"/>
  <c r="A131" i="1"/>
  <c r="B130" i="1"/>
  <c r="N128" i="1"/>
  <c r="M128" i="1"/>
  <c r="J128" i="1"/>
  <c r="N127" i="4"/>
  <c r="M127" i="4"/>
  <c r="J127" i="4"/>
  <c r="L128" i="4"/>
  <c r="K128" i="4"/>
  <c r="H128" i="4"/>
  <c r="I128" i="4" s="1"/>
  <c r="P127" i="1"/>
  <c r="O127" i="1"/>
  <c r="D129" i="4"/>
  <c r="K128" i="1"/>
  <c r="L128" i="1"/>
  <c r="H128" i="1"/>
  <c r="I128" i="1" s="1"/>
  <c r="M127" i="1"/>
  <c r="J128" i="4"/>
  <c r="N128" i="4" l="1"/>
  <c r="M128" i="4"/>
  <c r="P128" i="4"/>
  <c r="O128" i="4"/>
  <c r="J129" i="1"/>
  <c r="B131" i="4"/>
  <c r="D131" i="4" s="1"/>
  <c r="C131" i="4"/>
  <c r="A132" i="4"/>
  <c r="F130" i="4"/>
  <c r="G130" i="4" s="1"/>
  <c r="E130" i="4"/>
  <c r="F129" i="4"/>
  <c r="G129" i="4" s="1"/>
  <c r="E129" i="4"/>
  <c r="P127" i="4"/>
  <c r="O127" i="4"/>
  <c r="A132" i="1"/>
  <c r="B131" i="1"/>
  <c r="D131" i="1" s="1"/>
  <c r="C131" i="1"/>
  <c r="L129" i="1"/>
  <c r="K129" i="1"/>
  <c r="H129" i="1"/>
  <c r="I129" i="1" s="1"/>
  <c r="P128" i="1"/>
  <c r="O128" i="1"/>
  <c r="D130" i="1"/>
  <c r="E131" i="1" l="1"/>
  <c r="F131" i="1"/>
  <c r="G131" i="1" s="1"/>
  <c r="L130" i="4"/>
  <c r="K130" i="4"/>
  <c r="H130" i="4"/>
  <c r="I130" i="4" s="1"/>
  <c r="F131" i="4"/>
  <c r="G131" i="4" s="1"/>
  <c r="E131" i="4"/>
  <c r="C132" i="1"/>
  <c r="A133" i="1"/>
  <c r="B132" i="1"/>
  <c r="N130" i="4"/>
  <c r="M130" i="4"/>
  <c r="J130" i="4"/>
  <c r="L129" i="4"/>
  <c r="K129" i="4"/>
  <c r="H129" i="4"/>
  <c r="I129" i="4" s="1"/>
  <c r="M129" i="1"/>
  <c r="P129" i="1"/>
  <c r="O129" i="1"/>
  <c r="E130" i="1"/>
  <c r="F130" i="1"/>
  <c r="G130" i="1" s="1"/>
  <c r="J129" i="4"/>
  <c r="B132" i="4"/>
  <c r="C132" i="4"/>
  <c r="A133" i="4"/>
  <c r="N129" i="1"/>
  <c r="M129" i="4" l="1"/>
  <c r="D132" i="1"/>
  <c r="E132" i="1" s="1"/>
  <c r="L130" i="1"/>
  <c r="K130" i="1"/>
  <c r="H130" i="1"/>
  <c r="I130" i="1" s="1"/>
  <c r="P129" i="4"/>
  <c r="O129" i="4"/>
  <c r="F132" i="1"/>
  <c r="G132" i="1" s="1"/>
  <c r="L131" i="4"/>
  <c r="K131" i="4"/>
  <c r="H131" i="4"/>
  <c r="I131" i="4" s="1"/>
  <c r="N129" i="4"/>
  <c r="B133" i="1"/>
  <c r="C133" i="1"/>
  <c r="A134" i="1"/>
  <c r="J131" i="4"/>
  <c r="M131" i="1"/>
  <c r="J131" i="1"/>
  <c r="B133" i="4"/>
  <c r="A134" i="4"/>
  <c r="C133" i="4"/>
  <c r="D132" i="4"/>
  <c r="N130" i="1"/>
  <c r="M130" i="1"/>
  <c r="J130" i="1"/>
  <c r="P130" i="4"/>
  <c r="O130" i="4"/>
  <c r="L131" i="1"/>
  <c r="K131" i="1"/>
  <c r="H131" i="1"/>
  <c r="I131" i="1" s="1"/>
  <c r="M131" i="4" l="1"/>
  <c r="N131" i="4"/>
  <c r="P131" i="1"/>
  <c r="O131" i="1"/>
  <c r="F132" i="4"/>
  <c r="G132" i="4" s="1"/>
  <c r="E132" i="4"/>
  <c r="L132" i="1"/>
  <c r="K132" i="1"/>
  <c r="H132" i="1"/>
  <c r="I132" i="1" s="1"/>
  <c r="P130" i="1"/>
  <c r="O130" i="1"/>
  <c r="D133" i="4"/>
  <c r="N131" i="1"/>
  <c r="C134" i="1"/>
  <c r="A135" i="1"/>
  <c r="B134" i="1"/>
  <c r="D134" i="1" s="1"/>
  <c r="P131" i="4"/>
  <c r="O131" i="4"/>
  <c r="J132" i="1"/>
  <c r="B134" i="4"/>
  <c r="C134" i="4"/>
  <c r="A135" i="4"/>
  <c r="D133" i="1"/>
  <c r="D134" i="4" l="1"/>
  <c r="F134" i="4"/>
  <c r="G134" i="4" s="1"/>
  <c r="E134" i="4"/>
  <c r="L132" i="4"/>
  <c r="K132" i="4"/>
  <c r="H132" i="4"/>
  <c r="I132" i="4" s="1"/>
  <c r="E133" i="1"/>
  <c r="F133" i="1"/>
  <c r="G133" i="1" s="1"/>
  <c r="P132" i="1"/>
  <c r="O132" i="1"/>
  <c r="J132" i="4"/>
  <c r="F134" i="1"/>
  <c r="G134" i="1" s="1"/>
  <c r="E134" i="1"/>
  <c r="F133" i="4"/>
  <c r="G133" i="4" s="1"/>
  <c r="E133" i="4"/>
  <c r="M132" i="1"/>
  <c r="C135" i="1"/>
  <c r="A136" i="1"/>
  <c r="B135" i="1"/>
  <c r="D135" i="1" s="1"/>
  <c r="B135" i="4"/>
  <c r="C135" i="4"/>
  <c r="A136" i="4"/>
  <c r="N132" i="1"/>
  <c r="M132" i="4" l="1"/>
  <c r="D135" i="4"/>
  <c r="N132" i="4"/>
  <c r="E135" i="1"/>
  <c r="F135" i="1"/>
  <c r="G135" i="1" s="1"/>
  <c r="L133" i="4"/>
  <c r="K133" i="4"/>
  <c r="H133" i="4"/>
  <c r="I133" i="4" s="1"/>
  <c r="J133" i="1"/>
  <c r="B136" i="4"/>
  <c r="C136" i="4"/>
  <c r="A137" i="4"/>
  <c r="F135" i="4"/>
  <c r="G135" i="4" s="1"/>
  <c r="E135" i="4"/>
  <c r="C136" i="1"/>
  <c r="A137" i="1"/>
  <c r="B136" i="1"/>
  <c r="K134" i="1"/>
  <c r="L134" i="1"/>
  <c r="H134" i="1"/>
  <c r="I134" i="1" s="1"/>
  <c r="K133" i="1"/>
  <c r="L133" i="1"/>
  <c r="H133" i="1"/>
  <c r="I133" i="1" s="1"/>
  <c r="L134" i="4"/>
  <c r="K134" i="4"/>
  <c r="H134" i="4"/>
  <c r="I134" i="4" s="1"/>
  <c r="J133" i="4"/>
  <c r="J134" i="1"/>
  <c r="P132" i="4"/>
  <c r="O132" i="4"/>
  <c r="M134" i="4"/>
  <c r="J134" i="4"/>
  <c r="M133" i="4" l="1"/>
  <c r="N133" i="4"/>
  <c r="N134" i="4"/>
  <c r="D136" i="1"/>
  <c r="E136" i="1"/>
  <c r="F136" i="1"/>
  <c r="G136" i="1" s="1"/>
  <c r="A138" i="1"/>
  <c r="B137" i="1"/>
  <c r="D137" i="1" s="1"/>
  <c r="C137" i="1"/>
  <c r="J135" i="4"/>
  <c r="P134" i="1"/>
  <c r="O134" i="1"/>
  <c r="M133" i="1"/>
  <c r="O133" i="1"/>
  <c r="P133" i="1"/>
  <c r="B137" i="4"/>
  <c r="D137" i="4" s="1"/>
  <c r="C137" i="4"/>
  <c r="A138" i="4"/>
  <c r="N133" i="1"/>
  <c r="J135" i="1"/>
  <c r="M134" i="1"/>
  <c r="N134" i="1"/>
  <c r="P134" i="4"/>
  <c r="O134" i="4"/>
  <c r="L135" i="4"/>
  <c r="K135" i="4"/>
  <c r="H135" i="4"/>
  <c r="I135" i="4" s="1"/>
  <c r="D136" i="4"/>
  <c r="P133" i="4"/>
  <c r="O133" i="4"/>
  <c r="L135" i="1"/>
  <c r="K135" i="1"/>
  <c r="H135" i="1"/>
  <c r="I135" i="1" s="1"/>
  <c r="M135" i="1" l="1"/>
  <c r="N135" i="1"/>
  <c r="F136" i="4"/>
  <c r="G136" i="4" s="1"/>
  <c r="E136" i="4"/>
  <c r="B138" i="4"/>
  <c r="C138" i="4"/>
  <c r="A139" i="4"/>
  <c r="P135" i="4"/>
  <c r="O135" i="4"/>
  <c r="F137" i="4"/>
  <c r="G137" i="4" s="1"/>
  <c r="E137" i="4"/>
  <c r="M135" i="4"/>
  <c r="E137" i="1"/>
  <c r="F137" i="1"/>
  <c r="G137" i="1" s="1"/>
  <c r="N135" i="4"/>
  <c r="C138" i="1"/>
  <c r="A139" i="1"/>
  <c r="B138" i="1"/>
  <c r="J136" i="1"/>
  <c r="P135" i="1"/>
  <c r="O135" i="1"/>
  <c r="L136" i="1"/>
  <c r="K136" i="1"/>
  <c r="H136" i="1"/>
  <c r="I136" i="1" s="1"/>
  <c r="D138" i="4" l="1"/>
  <c r="D138" i="1"/>
  <c r="A140" i="1"/>
  <c r="B139" i="1"/>
  <c r="C139" i="1"/>
  <c r="J137" i="1"/>
  <c r="J137" i="4"/>
  <c r="B139" i="4"/>
  <c r="A140" i="4"/>
  <c r="C139" i="4"/>
  <c r="P136" i="1"/>
  <c r="O136" i="1"/>
  <c r="F138" i="4"/>
  <c r="G138" i="4" s="1"/>
  <c r="E138" i="4"/>
  <c r="L137" i="1"/>
  <c r="K137" i="1"/>
  <c r="H137" i="1"/>
  <c r="I137" i="1" s="1"/>
  <c r="L136" i="4"/>
  <c r="K136" i="4"/>
  <c r="H136" i="4"/>
  <c r="I136" i="4" s="1"/>
  <c r="E138" i="1"/>
  <c r="F138" i="1"/>
  <c r="G138" i="1" s="1"/>
  <c r="M136" i="1"/>
  <c r="N136" i="1"/>
  <c r="L137" i="4"/>
  <c r="K137" i="4"/>
  <c r="H137" i="4"/>
  <c r="I137" i="4" s="1"/>
  <c r="M136" i="4"/>
  <c r="J136" i="4"/>
  <c r="D139" i="1" l="1"/>
  <c r="N136" i="4"/>
  <c r="J138" i="1"/>
  <c r="L138" i="4"/>
  <c r="K138" i="4"/>
  <c r="H138" i="4"/>
  <c r="I138" i="4" s="1"/>
  <c r="M137" i="4"/>
  <c r="N137" i="1"/>
  <c r="E139" i="1"/>
  <c r="F139" i="1"/>
  <c r="G139" i="1" s="1"/>
  <c r="J138" i="4"/>
  <c r="D139" i="4"/>
  <c r="N137" i="4"/>
  <c r="C140" i="1"/>
  <c r="A141" i="1"/>
  <c r="B140" i="1"/>
  <c r="L138" i="1"/>
  <c r="K138" i="1"/>
  <c r="H138" i="1"/>
  <c r="I138" i="1" s="1"/>
  <c r="B140" i="4"/>
  <c r="C140" i="4"/>
  <c r="A141" i="4"/>
  <c r="O137" i="1"/>
  <c r="P137" i="1"/>
  <c r="P136" i="4"/>
  <c r="O136" i="4"/>
  <c r="P137" i="4"/>
  <c r="O137" i="4"/>
  <c r="M137" i="1"/>
  <c r="D140" i="4" l="1"/>
  <c r="M138" i="4"/>
  <c r="N138" i="4"/>
  <c r="D140" i="1"/>
  <c r="F140" i="1" s="1"/>
  <c r="G140" i="1" s="1"/>
  <c r="E140" i="1"/>
  <c r="B141" i="4"/>
  <c r="D141" i="4" s="1"/>
  <c r="A142" i="4"/>
  <c r="C141" i="4"/>
  <c r="F140" i="4"/>
  <c r="G140" i="4" s="1"/>
  <c r="E140" i="4"/>
  <c r="B141" i="1"/>
  <c r="C141" i="1"/>
  <c r="A142" i="1"/>
  <c r="F139" i="4"/>
  <c r="G139" i="4" s="1"/>
  <c r="E139" i="4"/>
  <c r="J139" i="1"/>
  <c r="P138" i="4"/>
  <c r="O138" i="4"/>
  <c r="M138" i="1"/>
  <c r="P138" i="1"/>
  <c r="O138" i="1"/>
  <c r="L139" i="1"/>
  <c r="K139" i="1"/>
  <c r="H139" i="1"/>
  <c r="I139" i="1" s="1"/>
  <c r="N138" i="1"/>
  <c r="L139" i="4" l="1"/>
  <c r="K139" i="4"/>
  <c r="H139" i="4"/>
  <c r="I139" i="4" s="1"/>
  <c r="B142" i="4"/>
  <c r="D142" i="4" s="1"/>
  <c r="C142" i="4"/>
  <c r="A143" i="4"/>
  <c r="F141" i="4"/>
  <c r="G141" i="4" s="1"/>
  <c r="E141" i="4"/>
  <c r="L140" i="4"/>
  <c r="K140" i="4"/>
  <c r="H140" i="4"/>
  <c r="I140" i="4" s="1"/>
  <c r="M139" i="1"/>
  <c r="J140" i="4"/>
  <c r="K140" i="1"/>
  <c r="L140" i="1"/>
  <c r="H140" i="1"/>
  <c r="I140" i="1" s="1"/>
  <c r="P139" i="1"/>
  <c r="O139" i="1"/>
  <c r="N139" i="4"/>
  <c r="M139" i="4"/>
  <c r="J139" i="4"/>
  <c r="N139" i="1"/>
  <c r="C142" i="1"/>
  <c r="A143" i="1"/>
  <c r="B142" i="1"/>
  <c r="D141" i="1"/>
  <c r="J140" i="1"/>
  <c r="N140" i="1" l="1"/>
  <c r="M140" i="1"/>
  <c r="D142" i="1"/>
  <c r="F142" i="1"/>
  <c r="G142" i="1" s="1"/>
  <c r="E142" i="1"/>
  <c r="P140" i="4"/>
  <c r="O140" i="4"/>
  <c r="J141" i="4"/>
  <c r="P139" i="4"/>
  <c r="O139" i="4"/>
  <c r="E141" i="1"/>
  <c r="F141" i="1"/>
  <c r="G141" i="1" s="1"/>
  <c r="F142" i="4"/>
  <c r="G142" i="4" s="1"/>
  <c r="E142" i="4"/>
  <c r="P140" i="1"/>
  <c r="O140" i="1"/>
  <c r="M140" i="4"/>
  <c r="L141" i="4"/>
  <c r="K141" i="4"/>
  <c r="H141" i="4"/>
  <c r="I141" i="4" s="1"/>
  <c r="C143" i="1"/>
  <c r="A144" i="1"/>
  <c r="B143" i="1"/>
  <c r="D143" i="1" s="1"/>
  <c r="N140" i="4"/>
  <c r="B143" i="4"/>
  <c r="C143" i="4"/>
  <c r="A144" i="4"/>
  <c r="C144" i="1" l="1"/>
  <c r="A145" i="1"/>
  <c r="B144" i="1"/>
  <c r="D144" i="1" s="1"/>
  <c r="P141" i="4"/>
  <c r="O141" i="4"/>
  <c r="M141" i="1"/>
  <c r="J141" i="1"/>
  <c r="J142" i="4"/>
  <c r="K141" i="1"/>
  <c r="L141" i="1"/>
  <c r="H141" i="1"/>
  <c r="I141" i="1" s="1"/>
  <c r="M141" i="4"/>
  <c r="L142" i="1"/>
  <c r="K142" i="1"/>
  <c r="H142" i="1"/>
  <c r="I142" i="1" s="1"/>
  <c r="E143" i="1"/>
  <c r="F143" i="1"/>
  <c r="G143" i="1" s="1"/>
  <c r="B144" i="4"/>
  <c r="C144" i="4"/>
  <c r="A145" i="4"/>
  <c r="D143" i="4"/>
  <c r="L142" i="4"/>
  <c r="K142" i="4"/>
  <c r="H142" i="4"/>
  <c r="I142" i="4" s="1"/>
  <c r="N141" i="4"/>
  <c r="J142" i="1"/>
  <c r="M142" i="1" l="1"/>
  <c r="N142" i="1"/>
  <c r="J143" i="1"/>
  <c r="L143" i="1"/>
  <c r="K143" i="1"/>
  <c r="H143" i="1"/>
  <c r="I143" i="1" s="1"/>
  <c r="B145" i="1"/>
  <c r="C145" i="1"/>
  <c r="A146" i="1"/>
  <c r="F143" i="4"/>
  <c r="G143" i="4" s="1"/>
  <c r="E143" i="4"/>
  <c r="P142" i="4"/>
  <c r="O142" i="4"/>
  <c r="B145" i="4"/>
  <c r="C145" i="4"/>
  <c r="A146" i="4"/>
  <c r="P142" i="1"/>
  <c r="O142" i="1"/>
  <c r="O141" i="1"/>
  <c r="P141" i="1"/>
  <c r="M142" i="4"/>
  <c r="N141" i="1"/>
  <c r="D144" i="4"/>
  <c r="N142" i="4"/>
  <c r="E144" i="1"/>
  <c r="F144" i="1"/>
  <c r="G144" i="1" s="1"/>
  <c r="D145" i="1" l="1"/>
  <c r="D145" i="4"/>
  <c r="B146" i="4"/>
  <c r="C146" i="4"/>
  <c r="A147" i="4"/>
  <c r="E145" i="1"/>
  <c r="F145" i="1"/>
  <c r="G145" i="1" s="1"/>
  <c r="F144" i="4"/>
  <c r="G144" i="4" s="1"/>
  <c r="E144" i="4"/>
  <c r="F145" i="4"/>
  <c r="G145" i="4" s="1"/>
  <c r="E145" i="4"/>
  <c r="L143" i="4"/>
  <c r="K143" i="4"/>
  <c r="H143" i="4"/>
  <c r="I143" i="4" s="1"/>
  <c r="C146" i="1"/>
  <c r="A147" i="1"/>
  <c r="B146" i="1"/>
  <c r="J144" i="1"/>
  <c r="J143" i="4"/>
  <c r="O143" i="1"/>
  <c r="P143" i="1"/>
  <c r="M143" i="1"/>
  <c r="L144" i="1"/>
  <c r="K144" i="1"/>
  <c r="H144" i="1"/>
  <c r="I144" i="1" s="1"/>
  <c r="N143" i="1"/>
  <c r="M143" i="4" l="1"/>
  <c r="N144" i="1"/>
  <c r="D146" i="1"/>
  <c r="J145" i="4"/>
  <c r="P144" i="1"/>
  <c r="O144" i="1"/>
  <c r="N143" i="4"/>
  <c r="C147" i="1"/>
  <c r="A148" i="1"/>
  <c r="B147" i="1"/>
  <c r="L144" i="4"/>
  <c r="K144" i="4"/>
  <c r="H144" i="4"/>
  <c r="I144" i="4" s="1"/>
  <c r="F146" i="1"/>
  <c r="G146" i="1" s="1"/>
  <c r="E146" i="1"/>
  <c r="J144" i="4"/>
  <c r="B147" i="4"/>
  <c r="A148" i="4"/>
  <c r="C147" i="4"/>
  <c r="P143" i="4"/>
  <c r="O143" i="4"/>
  <c r="L145" i="1"/>
  <c r="K145" i="1"/>
  <c r="H145" i="1"/>
  <c r="I145" i="1" s="1"/>
  <c r="M144" i="1"/>
  <c r="L145" i="4"/>
  <c r="K145" i="4"/>
  <c r="H145" i="4"/>
  <c r="I145" i="4" s="1"/>
  <c r="J145" i="1"/>
  <c r="D146" i="4"/>
  <c r="M145" i="1" l="1"/>
  <c r="N145" i="1"/>
  <c r="M144" i="4"/>
  <c r="D147" i="4"/>
  <c r="N144" i="4"/>
  <c r="K146" i="1"/>
  <c r="L146" i="1"/>
  <c r="H146" i="1"/>
  <c r="I146" i="1" s="1"/>
  <c r="M145" i="4"/>
  <c r="P144" i="4"/>
  <c r="O144" i="4"/>
  <c r="B148" i="4"/>
  <c r="D148" i="4" s="1"/>
  <c r="C148" i="4"/>
  <c r="A149" i="4"/>
  <c r="F146" i="4"/>
  <c r="G146" i="4" s="1"/>
  <c r="E146" i="4"/>
  <c r="P145" i="4"/>
  <c r="O145" i="4"/>
  <c r="P145" i="1"/>
  <c r="O145" i="1"/>
  <c r="M146" i="1"/>
  <c r="J146" i="1"/>
  <c r="D147" i="1"/>
  <c r="C148" i="1"/>
  <c r="A149" i="1"/>
  <c r="B148" i="1"/>
  <c r="D148" i="1" s="1"/>
  <c r="N145" i="4"/>
  <c r="N146" i="1" l="1"/>
  <c r="F148" i="1"/>
  <c r="G148" i="1" s="1"/>
  <c r="E148" i="1"/>
  <c r="B149" i="4"/>
  <c r="A150" i="4"/>
  <c r="C149" i="4"/>
  <c r="L146" i="4"/>
  <c r="K146" i="4"/>
  <c r="H146" i="4"/>
  <c r="I146" i="4" s="1"/>
  <c r="F148" i="4"/>
  <c r="G148" i="4" s="1"/>
  <c r="E148" i="4"/>
  <c r="P146" i="1"/>
  <c r="O146" i="1"/>
  <c r="F147" i="4"/>
  <c r="G147" i="4" s="1"/>
  <c r="E147" i="4"/>
  <c r="E147" i="1"/>
  <c r="F147" i="1"/>
  <c r="G147" i="1" s="1"/>
  <c r="B149" i="1"/>
  <c r="C149" i="1"/>
  <c r="A150" i="1"/>
  <c r="N146" i="4"/>
  <c r="J146" i="4"/>
  <c r="D149" i="4" l="1"/>
  <c r="J147" i="1"/>
  <c r="F149" i="4"/>
  <c r="G149" i="4" s="1"/>
  <c r="E149" i="4"/>
  <c r="C150" i="1"/>
  <c r="A151" i="1"/>
  <c r="B150" i="1"/>
  <c r="D150" i="1" s="1"/>
  <c r="L147" i="1"/>
  <c r="K147" i="1"/>
  <c r="H147" i="1"/>
  <c r="I147" i="1" s="1"/>
  <c r="P146" i="4"/>
  <c r="O146" i="4"/>
  <c r="L148" i="4"/>
  <c r="K148" i="4"/>
  <c r="H148" i="4"/>
  <c r="I148" i="4" s="1"/>
  <c r="L148" i="1"/>
  <c r="K148" i="1"/>
  <c r="H148" i="1"/>
  <c r="I148" i="1" s="1"/>
  <c r="B150" i="4"/>
  <c r="C150" i="4"/>
  <c r="A151" i="4"/>
  <c r="L147" i="4"/>
  <c r="K147" i="4"/>
  <c r="H147" i="4"/>
  <c r="I147" i="4" s="1"/>
  <c r="M146" i="4"/>
  <c r="D149" i="1"/>
  <c r="J147" i="4"/>
  <c r="J148" i="4"/>
  <c r="N148" i="1"/>
  <c r="M148" i="1"/>
  <c r="J148" i="1"/>
  <c r="M148" i="4" l="1"/>
  <c r="N147" i="4"/>
  <c r="D150" i="4"/>
  <c r="M147" i="4"/>
  <c r="F150" i="4"/>
  <c r="G150" i="4" s="1"/>
  <c r="E150" i="4"/>
  <c r="J149" i="4"/>
  <c r="N148" i="4"/>
  <c r="E149" i="1"/>
  <c r="F149" i="1"/>
  <c r="G149" i="1" s="1"/>
  <c r="P148" i="1"/>
  <c r="O148" i="1"/>
  <c r="O147" i="1"/>
  <c r="P147" i="1"/>
  <c r="P148" i="4"/>
  <c r="O148" i="4"/>
  <c r="E150" i="1"/>
  <c r="F150" i="1"/>
  <c r="G150" i="1" s="1"/>
  <c r="M147" i="1"/>
  <c r="A152" i="1"/>
  <c r="B151" i="1"/>
  <c r="C151" i="1"/>
  <c r="P147" i="4"/>
  <c r="O147" i="4"/>
  <c r="B151" i="4"/>
  <c r="C151" i="4"/>
  <c r="A152" i="4"/>
  <c r="L149" i="4"/>
  <c r="K149" i="4"/>
  <c r="H149" i="4"/>
  <c r="I149" i="4" s="1"/>
  <c r="N147" i="1"/>
  <c r="D151" i="1" l="1"/>
  <c r="D151" i="4"/>
  <c r="F151" i="4"/>
  <c r="G151" i="4" s="1"/>
  <c r="E151" i="4"/>
  <c r="C152" i="1"/>
  <c r="A153" i="1"/>
  <c r="B152" i="1"/>
  <c r="J149" i="1"/>
  <c r="M149" i="4"/>
  <c r="L150" i="1"/>
  <c r="K150" i="1"/>
  <c r="H150" i="1"/>
  <c r="I150" i="1" s="1"/>
  <c r="K149" i="1"/>
  <c r="L149" i="1"/>
  <c r="H149" i="1"/>
  <c r="I149" i="1" s="1"/>
  <c r="N149" i="4"/>
  <c r="P149" i="4"/>
  <c r="O149" i="4"/>
  <c r="E151" i="1"/>
  <c r="F151" i="1"/>
  <c r="G151" i="1" s="1"/>
  <c r="L150" i="4"/>
  <c r="K150" i="4"/>
  <c r="H150" i="4"/>
  <c r="I150" i="4" s="1"/>
  <c r="N150" i="1"/>
  <c r="J150" i="1"/>
  <c r="B152" i="4"/>
  <c r="C152" i="4"/>
  <c r="A153" i="4"/>
  <c r="J150" i="4"/>
  <c r="M150" i="4" l="1"/>
  <c r="N150" i="4"/>
  <c r="D152" i="4"/>
  <c r="P150" i="4"/>
  <c r="O150" i="4"/>
  <c r="L151" i="1"/>
  <c r="K151" i="1"/>
  <c r="H151" i="1"/>
  <c r="I151" i="1" s="1"/>
  <c r="O149" i="1"/>
  <c r="P149" i="1"/>
  <c r="M149" i="1"/>
  <c r="P150" i="1"/>
  <c r="O150" i="1"/>
  <c r="N149" i="1"/>
  <c r="L151" i="4"/>
  <c r="K151" i="4"/>
  <c r="H151" i="4"/>
  <c r="I151" i="4" s="1"/>
  <c r="B153" i="4"/>
  <c r="C153" i="4"/>
  <c r="A154" i="4"/>
  <c r="J151" i="1"/>
  <c r="M150" i="1"/>
  <c r="D152" i="1"/>
  <c r="B153" i="1"/>
  <c r="C153" i="1"/>
  <c r="A154" i="1"/>
  <c r="N151" i="4"/>
  <c r="M151" i="4"/>
  <c r="J151" i="4"/>
  <c r="M151" i="1" l="1"/>
  <c r="N151" i="1"/>
  <c r="E152" i="1"/>
  <c r="F152" i="1"/>
  <c r="G152" i="1" s="1"/>
  <c r="P151" i="4"/>
  <c r="O151" i="4"/>
  <c r="P151" i="1"/>
  <c r="O151" i="1"/>
  <c r="B154" i="4"/>
  <c r="C154" i="4"/>
  <c r="A155" i="4"/>
  <c r="C154" i="1"/>
  <c r="A155" i="1"/>
  <c r="B154" i="1"/>
  <c r="D153" i="1"/>
  <c r="D153" i="4"/>
  <c r="F152" i="4"/>
  <c r="G152" i="4" s="1"/>
  <c r="E152" i="4"/>
  <c r="B155" i="4" l="1"/>
  <c r="A156" i="4"/>
  <c r="C155" i="4"/>
  <c r="D154" i="4"/>
  <c r="L152" i="4"/>
  <c r="K152" i="4"/>
  <c r="H152" i="4"/>
  <c r="I152" i="4" s="1"/>
  <c r="J152" i="1"/>
  <c r="C155" i="1"/>
  <c r="B155" i="1"/>
  <c r="A156" i="1"/>
  <c r="J152" i="4"/>
  <c r="F153" i="4"/>
  <c r="G153" i="4" s="1"/>
  <c r="E153" i="4"/>
  <c r="E153" i="1"/>
  <c r="F153" i="1"/>
  <c r="G153" i="1" s="1"/>
  <c r="D154" i="1"/>
  <c r="L152" i="1"/>
  <c r="K152" i="1"/>
  <c r="H152" i="1"/>
  <c r="I152" i="1" s="1"/>
  <c r="M152" i="4" l="1"/>
  <c r="N152" i="4"/>
  <c r="N152" i="1"/>
  <c r="L153" i="1"/>
  <c r="K153" i="1"/>
  <c r="H153" i="1"/>
  <c r="I153" i="1" s="1"/>
  <c r="C156" i="1"/>
  <c r="A157" i="1"/>
  <c r="B156" i="1"/>
  <c r="P152" i="4"/>
  <c r="O152" i="4"/>
  <c r="P152" i="1"/>
  <c r="O152" i="1"/>
  <c r="L153" i="4"/>
  <c r="K153" i="4"/>
  <c r="H153" i="4"/>
  <c r="I153" i="4" s="1"/>
  <c r="D155" i="4"/>
  <c r="J153" i="1"/>
  <c r="F154" i="4"/>
  <c r="G154" i="4" s="1"/>
  <c r="E154" i="4"/>
  <c r="F154" i="1"/>
  <c r="G154" i="1" s="1"/>
  <c r="E154" i="1"/>
  <c r="N153" i="4"/>
  <c r="J153" i="4"/>
  <c r="D155" i="1"/>
  <c r="M152" i="1"/>
  <c r="B156" i="4"/>
  <c r="C156" i="4"/>
  <c r="A157" i="4"/>
  <c r="D156" i="4" l="1"/>
  <c r="N153" i="1"/>
  <c r="M153" i="4"/>
  <c r="D156" i="1"/>
  <c r="E156" i="1" s="1"/>
  <c r="O153" i="1"/>
  <c r="P153" i="1"/>
  <c r="J154" i="4"/>
  <c r="F155" i="4"/>
  <c r="G155" i="4" s="1"/>
  <c r="E155" i="4"/>
  <c r="C157" i="1"/>
  <c r="A158" i="1"/>
  <c r="B157" i="1"/>
  <c r="D157" i="1" s="1"/>
  <c r="L154" i="1"/>
  <c r="K154" i="1"/>
  <c r="H154" i="1"/>
  <c r="I154" i="1" s="1"/>
  <c r="F156" i="1"/>
  <c r="G156" i="1" s="1"/>
  <c r="F156" i="4"/>
  <c r="G156" i="4" s="1"/>
  <c r="E156" i="4"/>
  <c r="L154" i="4"/>
  <c r="K154" i="4"/>
  <c r="H154" i="4"/>
  <c r="I154" i="4" s="1"/>
  <c r="E155" i="1"/>
  <c r="F155" i="1"/>
  <c r="G155" i="1" s="1"/>
  <c r="P153" i="4"/>
  <c r="O153" i="4"/>
  <c r="B157" i="4"/>
  <c r="A158" i="4"/>
  <c r="C157" i="4"/>
  <c r="M154" i="1"/>
  <c r="J154" i="1"/>
  <c r="M153" i="1"/>
  <c r="D157" i="4" l="1"/>
  <c r="N154" i="1"/>
  <c r="J156" i="4"/>
  <c r="M154" i="4"/>
  <c r="K156" i="1"/>
  <c r="L156" i="1"/>
  <c r="H156" i="1"/>
  <c r="I156" i="1" s="1"/>
  <c r="C158" i="1"/>
  <c r="A159" i="1"/>
  <c r="B158" i="1"/>
  <c r="L155" i="4"/>
  <c r="K155" i="4"/>
  <c r="H155" i="4"/>
  <c r="I155" i="4" s="1"/>
  <c r="N154" i="4"/>
  <c r="F157" i="4"/>
  <c r="G157" i="4" s="1"/>
  <c r="E157" i="4"/>
  <c r="J156" i="1"/>
  <c r="M155" i="4"/>
  <c r="J155" i="4"/>
  <c r="P154" i="4"/>
  <c r="O154" i="4"/>
  <c r="B158" i="4"/>
  <c r="C158" i="4"/>
  <c r="A159" i="4"/>
  <c r="N155" i="1"/>
  <c r="J155" i="1"/>
  <c r="E157" i="1"/>
  <c r="F157" i="1"/>
  <c r="G157" i="1" s="1"/>
  <c r="L155" i="1"/>
  <c r="K155" i="1"/>
  <c r="H155" i="1"/>
  <c r="I155" i="1" s="1"/>
  <c r="L156" i="4"/>
  <c r="K156" i="4"/>
  <c r="H156" i="4"/>
  <c r="I156" i="4" s="1"/>
  <c r="P154" i="1"/>
  <c r="O154" i="1"/>
  <c r="N155" i="4" l="1"/>
  <c r="M156" i="1"/>
  <c r="J157" i="1"/>
  <c r="D158" i="1"/>
  <c r="L157" i="1"/>
  <c r="K157" i="1"/>
  <c r="H157" i="1"/>
  <c r="I157" i="1" s="1"/>
  <c r="N157" i="4"/>
  <c r="J157" i="4"/>
  <c r="P156" i="1"/>
  <c r="O156" i="1"/>
  <c r="P155" i="1"/>
  <c r="O155" i="1"/>
  <c r="A160" i="1"/>
  <c r="B159" i="1"/>
  <c r="C159" i="1"/>
  <c r="M156" i="4"/>
  <c r="L157" i="4"/>
  <c r="K157" i="4"/>
  <c r="H157" i="4"/>
  <c r="I157" i="4" s="1"/>
  <c r="P156" i="4"/>
  <c r="O156" i="4"/>
  <c r="B159" i="4"/>
  <c r="C159" i="4"/>
  <c r="A160" i="4"/>
  <c r="M155" i="1"/>
  <c r="D158" i="4"/>
  <c r="N156" i="1"/>
  <c r="P155" i="4"/>
  <c r="O155" i="4"/>
  <c r="N156" i="4"/>
  <c r="O157" i="1" l="1"/>
  <c r="P157" i="1"/>
  <c r="F158" i="4"/>
  <c r="G158" i="4" s="1"/>
  <c r="E158" i="4"/>
  <c r="E158" i="1"/>
  <c r="F158" i="1"/>
  <c r="G158" i="1" s="1"/>
  <c r="D159" i="1"/>
  <c r="B160" i="4"/>
  <c r="D160" i="4" s="1"/>
  <c r="C160" i="4"/>
  <c r="A161" i="4"/>
  <c r="M157" i="1"/>
  <c r="D159" i="4"/>
  <c r="P157" i="4"/>
  <c r="O157" i="4"/>
  <c r="C160" i="1"/>
  <c r="A161" i="1"/>
  <c r="B160" i="1"/>
  <c r="M157" i="4"/>
  <c r="N157" i="1"/>
  <c r="D160" i="1" l="1"/>
  <c r="F160" i="4"/>
  <c r="G160" i="4" s="1"/>
  <c r="E160" i="4"/>
  <c r="E159" i="1"/>
  <c r="F159" i="1"/>
  <c r="G159" i="1" s="1"/>
  <c r="J158" i="4"/>
  <c r="L158" i="4"/>
  <c r="K158" i="4"/>
  <c r="H158" i="4"/>
  <c r="I158" i="4" s="1"/>
  <c r="J158" i="1"/>
  <c r="F159" i="4"/>
  <c r="G159" i="4" s="1"/>
  <c r="E159" i="4"/>
  <c r="E160" i="1"/>
  <c r="F160" i="1"/>
  <c r="G160" i="1" s="1"/>
  <c r="B161" i="1"/>
  <c r="C161" i="1"/>
  <c r="A162" i="1"/>
  <c r="B161" i="4"/>
  <c r="C161" i="4"/>
  <c r="A162" i="4"/>
  <c r="L158" i="1"/>
  <c r="K158" i="1"/>
  <c r="H158" i="1"/>
  <c r="I158" i="1" s="1"/>
  <c r="D161" i="4" l="1"/>
  <c r="M158" i="1"/>
  <c r="B162" i="4"/>
  <c r="C162" i="4"/>
  <c r="A163" i="4"/>
  <c r="D161" i="1"/>
  <c r="L159" i="4"/>
  <c r="K159" i="4"/>
  <c r="H159" i="4"/>
  <c r="I159" i="4" s="1"/>
  <c r="N158" i="1"/>
  <c r="L159" i="1"/>
  <c r="K159" i="1"/>
  <c r="H159" i="1"/>
  <c r="I159" i="1" s="1"/>
  <c r="P158" i="1"/>
  <c r="O158" i="1"/>
  <c r="P158" i="4"/>
  <c r="O158" i="4"/>
  <c r="M158" i="4"/>
  <c r="L160" i="4"/>
  <c r="K160" i="4"/>
  <c r="H160" i="4"/>
  <c r="I160" i="4" s="1"/>
  <c r="C162" i="1"/>
  <c r="A163" i="1"/>
  <c r="B162" i="1"/>
  <c r="L160" i="1"/>
  <c r="K160" i="1"/>
  <c r="H160" i="1"/>
  <c r="I160" i="1" s="1"/>
  <c r="N159" i="1"/>
  <c r="M159" i="1"/>
  <c r="J159" i="1"/>
  <c r="F161" i="4"/>
  <c r="G161" i="4" s="1"/>
  <c r="E161" i="4"/>
  <c r="N159" i="4"/>
  <c r="M159" i="4"/>
  <c r="J159" i="4"/>
  <c r="N160" i="1"/>
  <c r="M160" i="1"/>
  <c r="J160" i="1"/>
  <c r="N158" i="4"/>
  <c r="N160" i="4"/>
  <c r="J160" i="4"/>
  <c r="M160" i="4" l="1"/>
  <c r="D162" i="1"/>
  <c r="P160" i="4"/>
  <c r="O160" i="4"/>
  <c r="P159" i="1"/>
  <c r="O159" i="1"/>
  <c r="P159" i="4"/>
  <c r="O159" i="4"/>
  <c r="E161" i="1"/>
  <c r="F161" i="1"/>
  <c r="G161" i="1" s="1"/>
  <c r="L161" i="4"/>
  <c r="K161" i="4"/>
  <c r="H161" i="4"/>
  <c r="I161" i="4" s="1"/>
  <c r="B163" i="4"/>
  <c r="C163" i="4"/>
  <c r="A164" i="4"/>
  <c r="C163" i="1"/>
  <c r="B163" i="1"/>
  <c r="D163" i="1" s="1"/>
  <c r="A164" i="1"/>
  <c r="J161" i="4"/>
  <c r="O160" i="1"/>
  <c r="P160" i="1"/>
  <c r="D162" i="4"/>
  <c r="M161" i="4" l="1"/>
  <c r="F162" i="4"/>
  <c r="G162" i="4" s="1"/>
  <c r="E162" i="4"/>
  <c r="C164" i="4"/>
  <c r="A165" i="4"/>
  <c r="B164" i="4"/>
  <c r="D164" i="4" s="1"/>
  <c r="N161" i="4"/>
  <c r="D163" i="4"/>
  <c r="P161" i="4"/>
  <c r="O161" i="4"/>
  <c r="L161" i="1"/>
  <c r="K161" i="1"/>
  <c r="H161" i="1"/>
  <c r="I161" i="1" s="1"/>
  <c r="E163" i="1"/>
  <c r="F163" i="1"/>
  <c r="G163" i="1" s="1"/>
  <c r="C164" i="1"/>
  <c r="A165" i="1"/>
  <c r="B164" i="1"/>
  <c r="J161" i="1"/>
  <c r="F162" i="1"/>
  <c r="G162" i="1" s="1"/>
  <c r="E162" i="1"/>
  <c r="F164" i="4" l="1"/>
  <c r="G164" i="4" s="1"/>
  <c r="E164" i="4"/>
  <c r="M161" i="1"/>
  <c r="E163" i="4"/>
  <c r="F163" i="4"/>
  <c r="G163" i="4" s="1"/>
  <c r="P161" i="1"/>
  <c r="O161" i="1"/>
  <c r="K162" i="1"/>
  <c r="L162" i="1"/>
  <c r="H162" i="1"/>
  <c r="I162" i="1" s="1"/>
  <c r="N161" i="1"/>
  <c r="N163" i="1"/>
  <c r="J163" i="1"/>
  <c r="L162" i="4"/>
  <c r="K162" i="4"/>
  <c r="H162" i="4"/>
  <c r="I162" i="4" s="1"/>
  <c r="M162" i="1"/>
  <c r="J162" i="1"/>
  <c r="D164" i="1"/>
  <c r="B165" i="1"/>
  <c r="C165" i="1"/>
  <c r="A166" i="1"/>
  <c r="L163" i="1"/>
  <c r="K163" i="1"/>
  <c r="H163" i="1"/>
  <c r="I163" i="1" s="1"/>
  <c r="B165" i="4"/>
  <c r="C165" i="4"/>
  <c r="A166" i="4"/>
  <c r="J162" i="4"/>
  <c r="M162" i="4" l="1"/>
  <c r="D165" i="1"/>
  <c r="D165" i="4"/>
  <c r="F165" i="4" s="1"/>
  <c r="G165" i="4" s="1"/>
  <c r="N162" i="4"/>
  <c r="N162" i="1"/>
  <c r="B166" i="4"/>
  <c r="C166" i="4"/>
  <c r="A167" i="4"/>
  <c r="P163" i="1"/>
  <c r="O163" i="1"/>
  <c r="E165" i="1"/>
  <c r="F165" i="1"/>
  <c r="G165" i="1" s="1"/>
  <c r="P162" i="1"/>
  <c r="O162" i="1"/>
  <c r="L164" i="4"/>
  <c r="K164" i="4"/>
  <c r="H164" i="4"/>
  <c r="I164" i="4" s="1"/>
  <c r="E165" i="4"/>
  <c r="L163" i="4"/>
  <c r="K163" i="4"/>
  <c r="H163" i="4"/>
  <c r="I163" i="4" s="1"/>
  <c r="C166" i="1"/>
  <c r="A167" i="1"/>
  <c r="B166" i="1"/>
  <c r="E164" i="1"/>
  <c r="F164" i="1"/>
  <c r="G164" i="1" s="1"/>
  <c r="P162" i="4"/>
  <c r="O162" i="4"/>
  <c r="M163" i="1"/>
  <c r="N163" i="4"/>
  <c r="M163" i="4"/>
  <c r="J163" i="4"/>
  <c r="J164" i="4"/>
  <c r="D166" i="4" l="1"/>
  <c r="D166" i="1"/>
  <c r="P164" i="4"/>
  <c r="O164" i="4"/>
  <c r="E166" i="1"/>
  <c r="F166" i="1"/>
  <c r="G166" i="1" s="1"/>
  <c r="J165" i="1"/>
  <c r="C167" i="4"/>
  <c r="A168" i="4"/>
  <c r="B167" i="4"/>
  <c r="A168" i="1"/>
  <c r="C167" i="1"/>
  <c r="B167" i="1"/>
  <c r="N164" i="1"/>
  <c r="J164" i="1"/>
  <c r="L165" i="4"/>
  <c r="K165" i="4"/>
  <c r="H165" i="4"/>
  <c r="I165" i="4" s="1"/>
  <c r="L165" i="1"/>
  <c r="K165" i="1"/>
  <c r="H165" i="1"/>
  <c r="I165" i="1" s="1"/>
  <c r="E166" i="4"/>
  <c r="F166" i="4"/>
  <c r="G166" i="4" s="1"/>
  <c r="M164" i="4"/>
  <c r="N164" i="4"/>
  <c r="L164" i="1"/>
  <c r="K164" i="1"/>
  <c r="H164" i="1"/>
  <c r="I164" i="1" s="1"/>
  <c r="P163" i="4"/>
  <c r="O163" i="4"/>
  <c r="N165" i="4"/>
  <c r="M165" i="4"/>
  <c r="J165" i="4"/>
  <c r="J166" i="1" l="1"/>
  <c r="L166" i="4"/>
  <c r="K166" i="4"/>
  <c r="H166" i="4"/>
  <c r="I166" i="4" s="1"/>
  <c r="P165" i="4"/>
  <c r="O165" i="4"/>
  <c r="M164" i="1"/>
  <c r="L166" i="1"/>
  <c r="K166" i="1"/>
  <c r="H166" i="1"/>
  <c r="I166" i="1" s="1"/>
  <c r="D167" i="4"/>
  <c r="B168" i="4"/>
  <c r="C168" i="4"/>
  <c r="A169" i="4"/>
  <c r="M165" i="1"/>
  <c r="N166" i="4"/>
  <c r="J166" i="4"/>
  <c r="O165" i="1"/>
  <c r="P165" i="1"/>
  <c r="P164" i="1"/>
  <c r="O164" i="1"/>
  <c r="D167" i="1"/>
  <c r="C168" i="1"/>
  <c r="A169" i="1"/>
  <c r="B168" i="1"/>
  <c r="N165" i="1"/>
  <c r="D168" i="1" l="1"/>
  <c r="D168" i="4"/>
  <c r="M166" i="4"/>
  <c r="C169" i="4"/>
  <c r="A170" i="4"/>
  <c r="B169" i="4"/>
  <c r="D169" i="4" s="1"/>
  <c r="E168" i="4"/>
  <c r="F168" i="4"/>
  <c r="G168" i="4" s="1"/>
  <c r="P166" i="1"/>
  <c r="O166" i="1"/>
  <c r="F168" i="1"/>
  <c r="G168" i="1" s="1"/>
  <c r="E168" i="1"/>
  <c r="P166" i="4"/>
  <c r="O166" i="4"/>
  <c r="M166" i="1"/>
  <c r="B169" i="1"/>
  <c r="A170" i="1"/>
  <c r="C169" i="1"/>
  <c r="E167" i="1"/>
  <c r="F167" i="1"/>
  <c r="G167" i="1" s="1"/>
  <c r="F167" i="4"/>
  <c r="G167" i="4" s="1"/>
  <c r="E167" i="4"/>
  <c r="N166" i="1"/>
  <c r="L168" i="4" l="1"/>
  <c r="K168" i="4"/>
  <c r="H168" i="4"/>
  <c r="I168" i="4" s="1"/>
  <c r="L167" i="4"/>
  <c r="K167" i="4"/>
  <c r="H167" i="4"/>
  <c r="I167" i="4" s="1"/>
  <c r="B170" i="4"/>
  <c r="C170" i="4"/>
  <c r="A171" i="4"/>
  <c r="C170" i="1"/>
  <c r="B170" i="1"/>
  <c r="D170" i="1" s="1"/>
  <c r="A171" i="1"/>
  <c r="J167" i="4"/>
  <c r="L167" i="1"/>
  <c r="K167" i="1"/>
  <c r="H167" i="1"/>
  <c r="I167" i="1" s="1"/>
  <c r="J168" i="1"/>
  <c r="D169" i="1"/>
  <c r="M167" i="1"/>
  <c r="J167" i="1"/>
  <c r="L168" i="1"/>
  <c r="K168" i="1"/>
  <c r="H168" i="1"/>
  <c r="I168" i="1" s="1"/>
  <c r="J168" i="4"/>
  <c r="F169" i="4"/>
  <c r="G169" i="4" s="1"/>
  <c r="E169" i="4"/>
  <c r="M167" i="4" l="1"/>
  <c r="M168" i="4"/>
  <c r="D170" i="4"/>
  <c r="N168" i="4"/>
  <c r="O168" i="1"/>
  <c r="P168" i="1"/>
  <c r="M168" i="1"/>
  <c r="F170" i="1"/>
  <c r="G170" i="1" s="1"/>
  <c r="E170" i="1"/>
  <c r="N167" i="1"/>
  <c r="N168" i="1"/>
  <c r="P168" i="4"/>
  <c r="O168" i="4"/>
  <c r="B171" i="1"/>
  <c r="D171" i="1" s="1"/>
  <c r="C171" i="1"/>
  <c r="A172" i="1"/>
  <c r="P167" i="4"/>
  <c r="O167" i="4"/>
  <c r="J169" i="4"/>
  <c r="E170" i="4"/>
  <c r="F170" i="4"/>
  <c r="G170" i="4" s="1"/>
  <c r="E169" i="1"/>
  <c r="F169" i="1"/>
  <c r="G169" i="1" s="1"/>
  <c r="P167" i="1"/>
  <c r="O167" i="1"/>
  <c r="L169" i="4"/>
  <c r="K169" i="4"/>
  <c r="H169" i="4"/>
  <c r="I169" i="4" s="1"/>
  <c r="N167" i="4"/>
  <c r="C171" i="4"/>
  <c r="A172" i="4"/>
  <c r="B171" i="4"/>
  <c r="M169" i="4" l="1"/>
  <c r="D171" i="4"/>
  <c r="F171" i="4"/>
  <c r="G171" i="4" s="1"/>
  <c r="E171" i="4"/>
  <c r="L169" i="1"/>
  <c r="K169" i="1"/>
  <c r="H169" i="1"/>
  <c r="I169" i="1" s="1"/>
  <c r="J170" i="1"/>
  <c r="J170" i="4"/>
  <c r="N169" i="4"/>
  <c r="B172" i="1"/>
  <c r="D172" i="1" s="1"/>
  <c r="C172" i="1"/>
  <c r="A173" i="1"/>
  <c r="F171" i="1"/>
  <c r="G171" i="1" s="1"/>
  <c r="E171" i="1"/>
  <c r="B172" i="4"/>
  <c r="C172" i="4"/>
  <c r="A173" i="4"/>
  <c r="P169" i="4"/>
  <c r="O169" i="4"/>
  <c r="L170" i="4"/>
  <c r="K170" i="4"/>
  <c r="H170" i="4"/>
  <c r="I170" i="4" s="1"/>
  <c r="J169" i="1"/>
  <c r="L170" i="1"/>
  <c r="K170" i="1"/>
  <c r="H170" i="1"/>
  <c r="I170" i="1" s="1"/>
  <c r="M169" i="1" l="1"/>
  <c r="N169" i="1"/>
  <c r="M170" i="4"/>
  <c r="J171" i="1"/>
  <c r="P170" i="1"/>
  <c r="O170" i="1"/>
  <c r="D172" i="4"/>
  <c r="B173" i="1"/>
  <c r="D173" i="1" s="1"/>
  <c r="C173" i="1"/>
  <c r="A174" i="1"/>
  <c r="M170" i="1"/>
  <c r="N170" i="1"/>
  <c r="L171" i="4"/>
  <c r="K171" i="4"/>
  <c r="H171" i="4"/>
  <c r="I171" i="4" s="1"/>
  <c r="C173" i="4"/>
  <c r="A174" i="4"/>
  <c r="B173" i="4"/>
  <c r="F172" i="1"/>
  <c r="G172" i="1" s="1"/>
  <c r="E172" i="1"/>
  <c r="P170" i="4"/>
  <c r="O170" i="4"/>
  <c r="L171" i="1"/>
  <c r="K171" i="1"/>
  <c r="H171" i="1"/>
  <c r="I171" i="1" s="1"/>
  <c r="N170" i="4"/>
  <c r="O169" i="1"/>
  <c r="P169" i="1"/>
  <c r="J171" i="4"/>
  <c r="D173" i="4" l="1"/>
  <c r="N171" i="4"/>
  <c r="F173" i="4"/>
  <c r="G173" i="4" s="1"/>
  <c r="E173" i="4"/>
  <c r="B174" i="1"/>
  <c r="C174" i="1"/>
  <c r="A175" i="1"/>
  <c r="L172" i="1"/>
  <c r="K172" i="1"/>
  <c r="H172" i="1"/>
  <c r="I172" i="1" s="1"/>
  <c r="F173" i="1"/>
  <c r="G173" i="1" s="1"/>
  <c r="E173" i="1"/>
  <c r="P171" i="1"/>
  <c r="O171" i="1"/>
  <c r="P171" i="4"/>
  <c r="O171" i="4"/>
  <c r="E172" i="4"/>
  <c r="F172" i="4"/>
  <c r="G172" i="4" s="1"/>
  <c r="M171" i="1"/>
  <c r="J172" i="1"/>
  <c r="M171" i="4"/>
  <c r="B174" i="4"/>
  <c r="D174" i="4" s="1"/>
  <c r="C174" i="4"/>
  <c r="A175" i="4"/>
  <c r="N171" i="1"/>
  <c r="D174" i="1" l="1"/>
  <c r="F174" i="1"/>
  <c r="G174" i="1" s="1"/>
  <c r="E174" i="1"/>
  <c r="M172" i="1"/>
  <c r="L173" i="1"/>
  <c r="K173" i="1"/>
  <c r="H173" i="1"/>
  <c r="I173" i="1" s="1"/>
  <c r="L173" i="4"/>
  <c r="K173" i="4"/>
  <c r="H173" i="4"/>
  <c r="I173" i="4" s="1"/>
  <c r="C175" i="4"/>
  <c r="A176" i="4"/>
  <c r="B175" i="4"/>
  <c r="D175" i="4" s="1"/>
  <c r="J172" i="4"/>
  <c r="P172" i="1"/>
  <c r="O172" i="1"/>
  <c r="E174" i="4"/>
  <c r="F174" i="4"/>
  <c r="G174" i="4" s="1"/>
  <c r="L172" i="4"/>
  <c r="K172" i="4"/>
  <c r="H172" i="4"/>
  <c r="I172" i="4" s="1"/>
  <c r="N172" i="1"/>
  <c r="J173" i="1"/>
  <c r="B175" i="1"/>
  <c r="D175" i="1" s="1"/>
  <c r="C175" i="1"/>
  <c r="A176" i="1"/>
  <c r="N173" i="4"/>
  <c r="M173" i="4"/>
  <c r="J173" i="4"/>
  <c r="N173" i="1" l="1"/>
  <c r="F175" i="4"/>
  <c r="G175" i="4" s="1"/>
  <c r="E175" i="4"/>
  <c r="P172" i="4"/>
  <c r="O172" i="4"/>
  <c r="O173" i="1"/>
  <c r="P173" i="1"/>
  <c r="L174" i="1"/>
  <c r="K174" i="1"/>
  <c r="H174" i="1"/>
  <c r="I174" i="1" s="1"/>
  <c r="B176" i="1"/>
  <c r="A177" i="1"/>
  <c r="C176" i="1"/>
  <c r="B176" i="4"/>
  <c r="C176" i="4"/>
  <c r="A177" i="4"/>
  <c r="F175" i="1"/>
  <c r="G175" i="1" s="1"/>
  <c r="E175" i="1"/>
  <c r="J174" i="4"/>
  <c r="L174" i="4"/>
  <c r="K174" i="4"/>
  <c r="H174" i="4"/>
  <c r="I174" i="4" s="1"/>
  <c r="M172" i="4"/>
  <c r="M173" i="1"/>
  <c r="N172" i="4"/>
  <c r="P173" i="4"/>
  <c r="O173" i="4"/>
  <c r="N174" i="1"/>
  <c r="M174" i="1"/>
  <c r="J174" i="1"/>
  <c r="D176" i="4" l="1"/>
  <c r="J175" i="1"/>
  <c r="P174" i="4"/>
  <c r="O174" i="4"/>
  <c r="C177" i="4"/>
  <c r="A178" i="4"/>
  <c r="B177" i="4"/>
  <c r="D177" i="4" s="1"/>
  <c r="N174" i="4"/>
  <c r="E176" i="4"/>
  <c r="F176" i="4"/>
  <c r="G176" i="4" s="1"/>
  <c r="B177" i="1"/>
  <c r="C177" i="1"/>
  <c r="A178" i="1"/>
  <c r="L175" i="4"/>
  <c r="K175" i="4"/>
  <c r="H175" i="4"/>
  <c r="I175" i="4" s="1"/>
  <c r="M174" i="4"/>
  <c r="D176" i="1"/>
  <c r="L175" i="1"/>
  <c r="K175" i="1"/>
  <c r="H175" i="1"/>
  <c r="I175" i="1" s="1"/>
  <c r="P174" i="1"/>
  <c r="O174" i="1"/>
  <c r="J175" i="4"/>
  <c r="D177" i="1" l="1"/>
  <c r="N175" i="4"/>
  <c r="M175" i="4"/>
  <c r="F177" i="1"/>
  <c r="G177" i="1" s="1"/>
  <c r="E177" i="1"/>
  <c r="O175" i="1"/>
  <c r="P175" i="1"/>
  <c r="L176" i="4"/>
  <c r="K176" i="4"/>
  <c r="H176" i="4"/>
  <c r="I176" i="4" s="1"/>
  <c r="F177" i="4"/>
  <c r="G177" i="4" s="1"/>
  <c r="E177" i="4"/>
  <c r="M175" i="1"/>
  <c r="B178" i="4"/>
  <c r="D178" i="4" s="1"/>
  <c r="C178" i="4"/>
  <c r="A179" i="4"/>
  <c r="F176" i="1"/>
  <c r="G176" i="1" s="1"/>
  <c r="E176" i="1"/>
  <c r="N176" i="4"/>
  <c r="J176" i="4"/>
  <c r="P175" i="4"/>
  <c r="O175" i="4"/>
  <c r="B178" i="1"/>
  <c r="A179" i="1"/>
  <c r="C178" i="1"/>
  <c r="N175" i="1"/>
  <c r="K176" i="1" l="1"/>
  <c r="L176" i="1"/>
  <c r="H176" i="1"/>
  <c r="I176" i="1" s="1"/>
  <c r="P176" i="4"/>
  <c r="O176" i="4"/>
  <c r="E178" i="4"/>
  <c r="F178" i="4"/>
  <c r="G178" i="4" s="1"/>
  <c r="B179" i="1"/>
  <c r="D179" i="1" s="1"/>
  <c r="C179" i="1"/>
  <c r="A180" i="1"/>
  <c r="L177" i="1"/>
  <c r="K177" i="1"/>
  <c r="H177" i="1"/>
  <c r="I177" i="1" s="1"/>
  <c r="J177" i="4"/>
  <c r="D178" i="1"/>
  <c r="N176" i="1"/>
  <c r="J176" i="1"/>
  <c r="M176" i="4"/>
  <c r="C179" i="4"/>
  <c r="A180" i="4"/>
  <c r="B179" i="4"/>
  <c r="D179" i="4" s="1"/>
  <c r="L177" i="4"/>
  <c r="K177" i="4"/>
  <c r="H177" i="4"/>
  <c r="I177" i="4" s="1"/>
  <c r="J177" i="1"/>
  <c r="M177" i="1" l="1"/>
  <c r="N177" i="1"/>
  <c r="M176" i="1"/>
  <c r="P177" i="4"/>
  <c r="O177" i="4"/>
  <c r="M177" i="4"/>
  <c r="N178" i="4"/>
  <c r="J178" i="4"/>
  <c r="P176" i="1"/>
  <c r="O176" i="1"/>
  <c r="L178" i="4"/>
  <c r="K178" i="4"/>
  <c r="H178" i="4"/>
  <c r="I178" i="4" s="1"/>
  <c r="B180" i="4"/>
  <c r="C180" i="4"/>
  <c r="A181" i="4"/>
  <c r="F179" i="1"/>
  <c r="G179" i="1" s="1"/>
  <c r="E179" i="1"/>
  <c r="F179" i="4"/>
  <c r="G179" i="4" s="1"/>
  <c r="E179" i="4"/>
  <c r="N177" i="4"/>
  <c r="F178" i="1"/>
  <c r="G178" i="1" s="1"/>
  <c r="E178" i="1"/>
  <c r="P177" i="1"/>
  <c r="O177" i="1"/>
  <c r="B180" i="1"/>
  <c r="C180" i="1"/>
  <c r="A181" i="1"/>
  <c r="L179" i="1" l="1"/>
  <c r="K179" i="1"/>
  <c r="H179" i="1"/>
  <c r="I179" i="1" s="1"/>
  <c r="N179" i="1"/>
  <c r="J179" i="1"/>
  <c r="P178" i="4"/>
  <c r="O178" i="4"/>
  <c r="J178" i="1"/>
  <c r="B181" i="1"/>
  <c r="C181" i="1"/>
  <c r="A182" i="1"/>
  <c r="L179" i="4"/>
  <c r="K179" i="4"/>
  <c r="H179" i="4"/>
  <c r="I179" i="4" s="1"/>
  <c r="C181" i="4"/>
  <c r="A182" i="4"/>
  <c r="B181" i="4"/>
  <c r="D180" i="1"/>
  <c r="L178" i="1"/>
  <c r="K178" i="1"/>
  <c r="H178" i="1"/>
  <c r="I178" i="1" s="1"/>
  <c r="N179" i="4"/>
  <c r="M179" i="4"/>
  <c r="J179" i="4"/>
  <c r="D180" i="4"/>
  <c r="M178" i="4"/>
  <c r="D181" i="4" l="1"/>
  <c r="D181" i="1"/>
  <c r="F181" i="1" s="1"/>
  <c r="G181" i="1" s="1"/>
  <c r="E180" i="4"/>
  <c r="F180" i="4"/>
  <c r="G180" i="4" s="1"/>
  <c r="F181" i="4"/>
  <c r="G181" i="4" s="1"/>
  <c r="E181" i="4"/>
  <c r="P179" i="1"/>
  <c r="O179" i="1"/>
  <c r="E181" i="1"/>
  <c r="P178" i="1"/>
  <c r="O178" i="1"/>
  <c r="B182" i="4"/>
  <c r="D182" i="4" s="1"/>
  <c r="C182" i="4"/>
  <c r="A183" i="4"/>
  <c r="M178" i="1"/>
  <c r="F180" i="1"/>
  <c r="G180" i="1" s="1"/>
  <c r="E180" i="1"/>
  <c r="P179" i="4"/>
  <c r="O179" i="4"/>
  <c r="B182" i="1"/>
  <c r="D182" i="1" s="1"/>
  <c r="C182" i="1"/>
  <c r="A183" i="1"/>
  <c r="N178" i="1"/>
  <c r="M179" i="1"/>
  <c r="E182" i="4" l="1"/>
  <c r="F182" i="4"/>
  <c r="G182" i="4" s="1"/>
  <c r="J180" i="1"/>
  <c r="J181" i="1"/>
  <c r="J181" i="4"/>
  <c r="F182" i="1"/>
  <c r="G182" i="1" s="1"/>
  <c r="E182" i="1"/>
  <c r="K181" i="1"/>
  <c r="L181" i="1"/>
  <c r="H181" i="1"/>
  <c r="I181" i="1" s="1"/>
  <c r="J180" i="4"/>
  <c r="B183" i="1"/>
  <c r="C183" i="1"/>
  <c r="A184" i="1"/>
  <c r="L180" i="1"/>
  <c r="K180" i="1"/>
  <c r="H180" i="1"/>
  <c r="I180" i="1" s="1"/>
  <c r="L181" i="4"/>
  <c r="K181" i="4"/>
  <c r="H181" i="4"/>
  <c r="I181" i="4" s="1"/>
  <c r="C183" i="4"/>
  <c r="A184" i="4"/>
  <c r="B183" i="4"/>
  <c r="L180" i="4"/>
  <c r="K180" i="4"/>
  <c r="H180" i="4"/>
  <c r="I180" i="4" s="1"/>
  <c r="M180" i="1" l="1"/>
  <c r="N180" i="1"/>
  <c r="D183" i="1"/>
  <c r="D183" i="4"/>
  <c r="F183" i="4" s="1"/>
  <c r="G183" i="4" s="1"/>
  <c r="P181" i="4"/>
  <c r="O181" i="4"/>
  <c r="O181" i="1"/>
  <c r="P181" i="1"/>
  <c r="M181" i="1"/>
  <c r="M180" i="4"/>
  <c r="N181" i="1"/>
  <c r="J182" i="4"/>
  <c r="F183" i="1"/>
  <c r="G183" i="1" s="1"/>
  <c r="E183" i="1"/>
  <c r="J182" i="1"/>
  <c r="B184" i="4"/>
  <c r="C184" i="4"/>
  <c r="A185" i="4"/>
  <c r="P180" i="4"/>
  <c r="O180" i="4"/>
  <c r="M181" i="4"/>
  <c r="P180" i="1"/>
  <c r="O180" i="1"/>
  <c r="B184" i="1"/>
  <c r="A185" i="1"/>
  <c r="C184" i="1"/>
  <c r="N180" i="4"/>
  <c r="L182" i="1"/>
  <c r="K182" i="1"/>
  <c r="H182" i="1"/>
  <c r="I182" i="1" s="1"/>
  <c r="N181" i="4"/>
  <c r="L182" i="4"/>
  <c r="K182" i="4"/>
  <c r="H182" i="4"/>
  <c r="I182" i="4" s="1"/>
  <c r="E183" i="4" l="1"/>
  <c r="P182" i="1"/>
  <c r="O182" i="1"/>
  <c r="D184" i="1"/>
  <c r="D184" i="4"/>
  <c r="N182" i="1"/>
  <c r="M182" i="4"/>
  <c r="L183" i="1"/>
  <c r="K183" i="1"/>
  <c r="H183" i="1"/>
  <c r="I183" i="1" s="1"/>
  <c r="N182" i="4"/>
  <c r="L183" i="4"/>
  <c r="K183" i="4"/>
  <c r="H183" i="4"/>
  <c r="I183" i="4" s="1"/>
  <c r="P182" i="4"/>
  <c r="O182" i="4"/>
  <c r="C185" i="4"/>
  <c r="A186" i="4"/>
  <c r="B185" i="4"/>
  <c r="D185" i="4" s="1"/>
  <c r="M182" i="1"/>
  <c r="B185" i="1"/>
  <c r="C185" i="1"/>
  <c r="A186" i="1"/>
  <c r="N183" i="1"/>
  <c r="J183" i="1"/>
  <c r="J183" i="4"/>
  <c r="D185" i="1" l="1"/>
  <c r="M183" i="4"/>
  <c r="N183" i="4"/>
  <c r="M183" i="1"/>
  <c r="F185" i="1"/>
  <c r="G185" i="1" s="1"/>
  <c r="E185" i="1"/>
  <c r="E184" i="4"/>
  <c r="F184" i="4"/>
  <c r="G184" i="4" s="1"/>
  <c r="F184" i="1"/>
  <c r="G184" i="1" s="1"/>
  <c r="E184" i="1"/>
  <c r="F185" i="4"/>
  <c r="G185" i="4" s="1"/>
  <c r="E185" i="4"/>
  <c r="B186" i="4"/>
  <c r="C186" i="4"/>
  <c r="A187" i="4"/>
  <c r="B186" i="1"/>
  <c r="A187" i="1"/>
  <c r="C186" i="1"/>
  <c r="P183" i="4"/>
  <c r="O183" i="4"/>
  <c r="P183" i="1"/>
  <c r="O183" i="1"/>
  <c r="D186" i="4" l="1"/>
  <c r="C187" i="4"/>
  <c r="A188" i="4"/>
  <c r="B187" i="4"/>
  <c r="D187" i="4" s="1"/>
  <c r="J185" i="4"/>
  <c r="L184" i="4"/>
  <c r="K184" i="4"/>
  <c r="H184" i="4"/>
  <c r="I184" i="4" s="1"/>
  <c r="L185" i="4"/>
  <c r="K185" i="4"/>
  <c r="H185" i="4"/>
  <c r="I185" i="4" s="1"/>
  <c r="E186" i="4"/>
  <c r="F186" i="4"/>
  <c r="G186" i="4" s="1"/>
  <c r="L184" i="1"/>
  <c r="K184" i="1"/>
  <c r="H184" i="1"/>
  <c r="I184" i="1" s="1"/>
  <c r="L185" i="1"/>
  <c r="K185" i="1"/>
  <c r="H185" i="1"/>
  <c r="I185" i="1" s="1"/>
  <c r="J184" i="4"/>
  <c r="B187" i="1"/>
  <c r="C187" i="1"/>
  <c r="A188" i="1"/>
  <c r="D186" i="1"/>
  <c r="J184" i="1"/>
  <c r="M185" i="1"/>
  <c r="J185" i="1"/>
  <c r="M184" i="4" l="1"/>
  <c r="M184" i="1"/>
  <c r="N184" i="4"/>
  <c r="D187" i="1"/>
  <c r="N184" i="1"/>
  <c r="F187" i="1"/>
  <c r="G187" i="1" s="1"/>
  <c r="E187" i="1"/>
  <c r="P185" i="4"/>
  <c r="O185" i="4"/>
  <c r="F186" i="1"/>
  <c r="G186" i="1" s="1"/>
  <c r="E186" i="1"/>
  <c r="B188" i="4"/>
  <c r="C188" i="4"/>
  <c r="A189" i="4"/>
  <c r="J186" i="4"/>
  <c r="O185" i="1"/>
  <c r="P185" i="1"/>
  <c r="N185" i="4"/>
  <c r="N185" i="1"/>
  <c r="B188" i="1"/>
  <c r="C188" i="1"/>
  <c r="A189" i="1"/>
  <c r="P184" i="1"/>
  <c r="O184" i="1"/>
  <c r="L186" i="4"/>
  <c r="K186" i="4"/>
  <c r="H186" i="4"/>
  <c r="I186" i="4" s="1"/>
  <c r="P184" i="4"/>
  <c r="O184" i="4"/>
  <c r="M185" i="4"/>
  <c r="F187" i="4"/>
  <c r="G187" i="4" s="1"/>
  <c r="E187" i="4"/>
  <c r="D188" i="4" l="1"/>
  <c r="D188" i="1"/>
  <c r="B189" i="1"/>
  <c r="C189" i="1"/>
  <c r="A190" i="1"/>
  <c r="M186" i="4"/>
  <c r="J187" i="4"/>
  <c r="N186" i="4"/>
  <c r="L186" i="1"/>
  <c r="K186" i="1"/>
  <c r="H186" i="1"/>
  <c r="I186" i="1" s="1"/>
  <c r="L187" i="1"/>
  <c r="K187" i="1"/>
  <c r="H187" i="1"/>
  <c r="I187" i="1" s="1"/>
  <c r="P186" i="4"/>
  <c r="O186" i="4"/>
  <c r="E188" i="4"/>
  <c r="F188" i="4"/>
  <c r="G188" i="4" s="1"/>
  <c r="F188" i="1"/>
  <c r="G188" i="1" s="1"/>
  <c r="E188" i="1"/>
  <c r="L187" i="4"/>
  <c r="K187" i="4"/>
  <c r="H187" i="4"/>
  <c r="I187" i="4" s="1"/>
  <c r="C189" i="4"/>
  <c r="A190" i="4"/>
  <c r="B189" i="4"/>
  <c r="N186" i="1"/>
  <c r="M186" i="1"/>
  <c r="J186" i="1"/>
  <c r="N187" i="1"/>
  <c r="M187" i="1"/>
  <c r="J187" i="1"/>
  <c r="K188" i="1" l="1"/>
  <c r="L188" i="1"/>
  <c r="H188" i="1"/>
  <c r="I188" i="1" s="1"/>
  <c r="P187" i="4"/>
  <c r="O187" i="4"/>
  <c r="M188" i="1"/>
  <c r="J188" i="1"/>
  <c r="P186" i="1"/>
  <c r="O186" i="1"/>
  <c r="J188" i="4"/>
  <c r="M187" i="4"/>
  <c r="B190" i="1"/>
  <c r="D190" i="1" s="1"/>
  <c r="C190" i="1"/>
  <c r="A191" i="1"/>
  <c r="B190" i="4"/>
  <c r="D190" i="4" s="1"/>
  <c r="C190" i="4"/>
  <c r="A191" i="4"/>
  <c r="P187" i="1"/>
  <c r="O187" i="1"/>
  <c r="D189" i="4"/>
  <c r="L188" i="4"/>
  <c r="K188" i="4"/>
  <c r="H188" i="4"/>
  <c r="I188" i="4" s="1"/>
  <c r="N187" i="4"/>
  <c r="D189" i="1"/>
  <c r="M188" i="4" l="1"/>
  <c r="F190" i="1"/>
  <c r="G190" i="1" s="1"/>
  <c r="E190" i="1"/>
  <c r="F189" i="4"/>
  <c r="G189" i="4" s="1"/>
  <c r="E189" i="4"/>
  <c r="E190" i="4"/>
  <c r="F190" i="4"/>
  <c r="G190" i="4" s="1"/>
  <c r="N188" i="4"/>
  <c r="P188" i="1"/>
  <c r="O188" i="1"/>
  <c r="F189" i="1"/>
  <c r="G189" i="1" s="1"/>
  <c r="E189" i="1"/>
  <c r="N188" i="1"/>
  <c r="C191" i="4"/>
  <c r="A192" i="4"/>
  <c r="B191" i="4"/>
  <c r="D191" i="4" s="1"/>
  <c r="P188" i="4"/>
  <c r="O188" i="4"/>
  <c r="B191" i="1"/>
  <c r="C191" i="1"/>
  <c r="A192" i="1"/>
  <c r="D191" i="1" l="1"/>
  <c r="B192" i="1"/>
  <c r="A193" i="1"/>
  <c r="C192" i="1"/>
  <c r="F191" i="4"/>
  <c r="G191" i="4" s="1"/>
  <c r="E191" i="4"/>
  <c r="B192" i="4"/>
  <c r="D192" i="4" s="1"/>
  <c r="C192" i="4"/>
  <c r="A193" i="4"/>
  <c r="L189" i="1"/>
  <c r="K189" i="1"/>
  <c r="H189" i="1"/>
  <c r="I189" i="1" s="1"/>
  <c r="J189" i="4"/>
  <c r="L189" i="4"/>
  <c r="K189" i="4"/>
  <c r="H189" i="4"/>
  <c r="I189" i="4" s="1"/>
  <c r="J190" i="4"/>
  <c r="L190" i="1"/>
  <c r="K190" i="1"/>
  <c r="H190" i="1"/>
  <c r="I190" i="1" s="1"/>
  <c r="F191" i="1"/>
  <c r="G191" i="1" s="1"/>
  <c r="E191" i="1"/>
  <c r="M189" i="1"/>
  <c r="J189" i="1"/>
  <c r="L190" i="4"/>
  <c r="K190" i="4"/>
  <c r="H190" i="4"/>
  <c r="I190" i="4" s="1"/>
  <c r="N190" i="1"/>
  <c r="M190" i="1"/>
  <c r="J190" i="1"/>
  <c r="L191" i="1" l="1"/>
  <c r="K191" i="1"/>
  <c r="H191" i="1"/>
  <c r="I191" i="1" s="1"/>
  <c r="P189" i="4"/>
  <c r="O189" i="4"/>
  <c r="M189" i="4"/>
  <c r="L191" i="4"/>
  <c r="K191" i="4"/>
  <c r="H191" i="4"/>
  <c r="I191" i="4" s="1"/>
  <c r="J191" i="1"/>
  <c r="N189" i="4"/>
  <c r="C193" i="4"/>
  <c r="A194" i="4"/>
  <c r="B193" i="4"/>
  <c r="N191" i="4"/>
  <c r="M191" i="4"/>
  <c r="J191" i="4"/>
  <c r="P190" i="4"/>
  <c r="O190" i="4"/>
  <c r="P190" i="1"/>
  <c r="O190" i="1"/>
  <c r="M190" i="4"/>
  <c r="O189" i="1"/>
  <c r="P189" i="1"/>
  <c r="E192" i="4"/>
  <c r="F192" i="4"/>
  <c r="G192" i="4" s="1"/>
  <c r="N189" i="1"/>
  <c r="N190" i="4"/>
  <c r="D192" i="1"/>
  <c r="B193" i="1"/>
  <c r="C193" i="1"/>
  <c r="A194" i="1"/>
  <c r="D193" i="1" l="1"/>
  <c r="P191" i="1"/>
  <c r="O191" i="1"/>
  <c r="F193" i="1"/>
  <c r="G193" i="1" s="1"/>
  <c r="E193" i="1"/>
  <c r="B194" i="4"/>
  <c r="C194" i="4"/>
  <c r="A195" i="4"/>
  <c r="F192" i="1"/>
  <c r="G192" i="1" s="1"/>
  <c r="E192" i="1"/>
  <c r="M191" i="1"/>
  <c r="J192" i="4"/>
  <c r="L192" i="4"/>
  <c r="K192" i="4"/>
  <c r="H192" i="4"/>
  <c r="I192" i="4" s="1"/>
  <c r="D193" i="4"/>
  <c r="N191" i="1"/>
  <c r="B194" i="1"/>
  <c r="A195" i="1"/>
  <c r="C194" i="1"/>
  <c r="P191" i="4"/>
  <c r="O191" i="4"/>
  <c r="D194" i="4" l="1"/>
  <c r="D194" i="1"/>
  <c r="B195" i="1"/>
  <c r="C195" i="1"/>
  <c r="A196" i="1"/>
  <c r="P192" i="4"/>
  <c r="O192" i="4"/>
  <c r="M192" i="4"/>
  <c r="L193" i="1"/>
  <c r="K193" i="1"/>
  <c r="H193" i="1"/>
  <c r="I193" i="1" s="1"/>
  <c r="C195" i="4"/>
  <c r="A196" i="4"/>
  <c r="B195" i="4"/>
  <c r="F194" i="1"/>
  <c r="G194" i="1" s="1"/>
  <c r="E194" i="1"/>
  <c r="J192" i="1"/>
  <c r="N192" i="4"/>
  <c r="N193" i="1"/>
  <c r="M193" i="1"/>
  <c r="J193" i="1"/>
  <c r="E194" i="4"/>
  <c r="F194" i="4"/>
  <c r="G194" i="4" s="1"/>
  <c r="F193" i="4"/>
  <c r="G193" i="4" s="1"/>
  <c r="E193" i="4"/>
  <c r="K192" i="1"/>
  <c r="L192" i="1"/>
  <c r="H192" i="1"/>
  <c r="I192" i="1" s="1"/>
  <c r="J193" i="4" l="1"/>
  <c r="M192" i="1"/>
  <c r="B196" i="4"/>
  <c r="C196" i="4"/>
  <c r="A197" i="4"/>
  <c r="B196" i="1"/>
  <c r="C196" i="1"/>
  <c r="A197" i="1"/>
  <c r="P192" i="1"/>
  <c r="O192" i="1"/>
  <c r="J194" i="4"/>
  <c r="N192" i="1"/>
  <c r="L194" i="4"/>
  <c r="K194" i="4"/>
  <c r="H194" i="4"/>
  <c r="I194" i="4" s="1"/>
  <c r="L194" i="1"/>
  <c r="K194" i="1"/>
  <c r="H194" i="1"/>
  <c r="I194" i="1" s="1"/>
  <c r="D195" i="4"/>
  <c r="L193" i="4"/>
  <c r="K193" i="4"/>
  <c r="H193" i="4"/>
  <c r="I193" i="4" s="1"/>
  <c r="N194" i="1"/>
  <c r="M194" i="1"/>
  <c r="J194" i="1"/>
  <c r="P193" i="1"/>
  <c r="O193" i="1"/>
  <c r="D195" i="1"/>
  <c r="D196" i="4" l="1"/>
  <c r="F195" i="4"/>
  <c r="G195" i="4" s="1"/>
  <c r="E195" i="4"/>
  <c r="C197" i="4"/>
  <c r="A198" i="4"/>
  <c r="B197" i="4"/>
  <c r="D197" i="4" s="1"/>
  <c r="P194" i="1"/>
  <c r="O194" i="1"/>
  <c r="M194" i="4"/>
  <c r="E196" i="4"/>
  <c r="F196" i="4"/>
  <c r="G196" i="4" s="1"/>
  <c r="M193" i="4"/>
  <c r="F195" i="1"/>
  <c r="G195" i="1" s="1"/>
  <c r="E195" i="1"/>
  <c r="P194" i="4"/>
  <c r="O194" i="4"/>
  <c r="P193" i="4"/>
  <c r="O193" i="4"/>
  <c r="B197" i="1"/>
  <c r="D197" i="1" s="1"/>
  <c r="C197" i="1"/>
  <c r="A198" i="1"/>
  <c r="N194" i="4"/>
  <c r="D196" i="1"/>
  <c r="N193" i="4"/>
  <c r="J195" i="1" l="1"/>
  <c r="F197" i="4"/>
  <c r="G197" i="4" s="1"/>
  <c r="E197" i="4"/>
  <c r="B198" i="1"/>
  <c r="C198" i="1"/>
  <c r="A199" i="1"/>
  <c r="F196" i="1"/>
  <c r="G196" i="1" s="1"/>
  <c r="E196" i="1"/>
  <c r="F197" i="1"/>
  <c r="G197" i="1" s="1"/>
  <c r="E197" i="1"/>
  <c r="J196" i="4"/>
  <c r="L195" i="4"/>
  <c r="K195" i="4"/>
  <c r="H195" i="4"/>
  <c r="I195" i="4" s="1"/>
  <c r="L195" i="1"/>
  <c r="K195" i="1"/>
  <c r="H195" i="1"/>
  <c r="I195" i="1" s="1"/>
  <c r="L196" i="4"/>
  <c r="K196" i="4"/>
  <c r="H196" i="4"/>
  <c r="I196" i="4" s="1"/>
  <c r="B198" i="4"/>
  <c r="C198" i="4"/>
  <c r="A199" i="4"/>
  <c r="J195" i="4"/>
  <c r="D198" i="4" l="1"/>
  <c r="N195" i="4"/>
  <c r="M195" i="1"/>
  <c r="J197" i="1"/>
  <c r="B199" i="1"/>
  <c r="C199" i="1"/>
  <c r="A200" i="1"/>
  <c r="D198" i="1"/>
  <c r="P196" i="4"/>
  <c r="O196" i="4"/>
  <c r="K197" i="1"/>
  <c r="L197" i="1"/>
  <c r="H197" i="1"/>
  <c r="I197" i="1" s="1"/>
  <c r="J197" i="4"/>
  <c r="C199" i="4"/>
  <c r="A200" i="4"/>
  <c r="B199" i="4"/>
  <c r="E198" i="4"/>
  <c r="F198" i="4"/>
  <c r="G198" i="4" s="1"/>
  <c r="P195" i="4"/>
  <c r="O195" i="4"/>
  <c r="M196" i="4"/>
  <c r="L196" i="1"/>
  <c r="K196" i="1"/>
  <c r="H196" i="1"/>
  <c r="I196" i="1" s="1"/>
  <c r="M195" i="4"/>
  <c r="P195" i="1"/>
  <c r="O195" i="1"/>
  <c r="N196" i="4"/>
  <c r="M196" i="1"/>
  <c r="N196" i="1"/>
  <c r="J196" i="1"/>
  <c r="L197" i="4"/>
  <c r="K197" i="4"/>
  <c r="H197" i="4"/>
  <c r="I197" i="4" s="1"/>
  <c r="N195" i="1"/>
  <c r="D199" i="1" l="1"/>
  <c r="O197" i="1"/>
  <c r="P197" i="1"/>
  <c r="P197" i="4"/>
  <c r="O197" i="4"/>
  <c r="J198" i="4"/>
  <c r="F199" i="1"/>
  <c r="G199" i="1" s="1"/>
  <c r="E199" i="1"/>
  <c r="L198" i="4"/>
  <c r="K198" i="4"/>
  <c r="H198" i="4"/>
  <c r="I198" i="4" s="1"/>
  <c r="F198" i="1"/>
  <c r="G198" i="1" s="1"/>
  <c r="E198" i="1"/>
  <c r="P196" i="1"/>
  <c r="O196" i="1"/>
  <c r="D199" i="4"/>
  <c r="B200" i="4"/>
  <c r="D200" i="4" s="1"/>
  <c r="C200" i="4"/>
  <c r="A201" i="4"/>
  <c r="M197" i="4"/>
  <c r="M197" i="1"/>
  <c r="N197" i="4"/>
  <c r="B200" i="1"/>
  <c r="A201" i="1"/>
  <c r="C200" i="1"/>
  <c r="N197" i="1"/>
  <c r="P198" i="4" l="1"/>
  <c r="O198" i="4"/>
  <c r="E200" i="4"/>
  <c r="F200" i="4"/>
  <c r="G200" i="4" s="1"/>
  <c r="C201" i="4"/>
  <c r="A202" i="4"/>
  <c r="B201" i="4"/>
  <c r="D201" i="4" s="1"/>
  <c r="N199" i="1"/>
  <c r="J199" i="1"/>
  <c r="K198" i="1"/>
  <c r="L198" i="1"/>
  <c r="H198" i="1"/>
  <c r="I198" i="1" s="1"/>
  <c r="M198" i="4"/>
  <c r="B201" i="1"/>
  <c r="D201" i="1" s="1"/>
  <c r="C201" i="1"/>
  <c r="A202" i="1"/>
  <c r="D200" i="1"/>
  <c r="F199" i="4"/>
  <c r="G199" i="4" s="1"/>
  <c r="E199" i="4"/>
  <c r="J198" i="1"/>
  <c r="L199" i="1"/>
  <c r="K199" i="1"/>
  <c r="H199" i="1"/>
  <c r="I199" i="1" s="1"/>
  <c r="N198" i="4"/>
  <c r="M198" i="1" l="1"/>
  <c r="N198" i="1"/>
  <c r="B202" i="1"/>
  <c r="A203" i="1"/>
  <c r="C202" i="1"/>
  <c r="F201" i="1"/>
  <c r="G201" i="1" s="1"/>
  <c r="E201" i="1"/>
  <c r="B202" i="4"/>
  <c r="D202" i="4" s="1"/>
  <c r="C202" i="4"/>
  <c r="A203" i="4"/>
  <c r="L200" i="4"/>
  <c r="K200" i="4"/>
  <c r="H200" i="4"/>
  <c r="I200" i="4" s="1"/>
  <c r="N200" i="4"/>
  <c r="J200" i="4"/>
  <c r="P199" i="1"/>
  <c r="O199" i="1"/>
  <c r="F200" i="1"/>
  <c r="G200" i="1" s="1"/>
  <c r="E200" i="1"/>
  <c r="L199" i="4"/>
  <c r="K199" i="4"/>
  <c r="H199" i="4"/>
  <c r="I199" i="4" s="1"/>
  <c r="M199" i="4"/>
  <c r="J199" i="4"/>
  <c r="P198" i="1"/>
  <c r="O198" i="1"/>
  <c r="M199" i="1"/>
  <c r="F201" i="4"/>
  <c r="G201" i="4" s="1"/>
  <c r="E201" i="4"/>
  <c r="C203" i="4" l="1"/>
  <c r="A204" i="4"/>
  <c r="B203" i="4"/>
  <c r="D203" i="4" s="1"/>
  <c r="E202" i="4"/>
  <c r="F202" i="4"/>
  <c r="G202" i="4" s="1"/>
  <c r="P200" i="4"/>
  <c r="O200" i="4"/>
  <c r="N199" i="4"/>
  <c r="L200" i="1"/>
  <c r="K200" i="1"/>
  <c r="H200" i="1"/>
  <c r="I200" i="1" s="1"/>
  <c r="B203" i="1"/>
  <c r="C203" i="1"/>
  <c r="A204" i="1"/>
  <c r="D202" i="1"/>
  <c r="J201" i="4"/>
  <c r="J201" i="1"/>
  <c r="L201" i="4"/>
  <c r="K201" i="4"/>
  <c r="H201" i="4"/>
  <c r="I201" i="4" s="1"/>
  <c r="P199" i="4"/>
  <c r="O199" i="4"/>
  <c r="J200" i="1"/>
  <c r="M200" i="4"/>
  <c r="L201" i="1"/>
  <c r="K201" i="1"/>
  <c r="H201" i="1"/>
  <c r="I201" i="1" s="1"/>
  <c r="M200" i="1" l="1"/>
  <c r="M201" i="1"/>
  <c r="D203" i="1"/>
  <c r="N200" i="1"/>
  <c r="N201" i="1"/>
  <c r="P201" i="4"/>
  <c r="O201" i="4"/>
  <c r="L202" i="4"/>
  <c r="K202" i="4"/>
  <c r="H202" i="4"/>
  <c r="I202" i="4" s="1"/>
  <c r="B204" i="4"/>
  <c r="C204" i="4"/>
  <c r="A205" i="4"/>
  <c r="F203" i="1"/>
  <c r="G203" i="1" s="1"/>
  <c r="E203" i="1"/>
  <c r="N201" i="4"/>
  <c r="F202" i="1"/>
  <c r="G202" i="1" s="1"/>
  <c r="E202" i="1"/>
  <c r="O200" i="1"/>
  <c r="P200" i="1"/>
  <c r="O201" i="1"/>
  <c r="P201" i="1"/>
  <c r="M201" i="4"/>
  <c r="B204" i="1"/>
  <c r="D204" i="1" s="1"/>
  <c r="C204" i="1"/>
  <c r="A205" i="1"/>
  <c r="N202" i="4"/>
  <c r="M202" i="4"/>
  <c r="J202" i="4"/>
  <c r="F203" i="4"/>
  <c r="G203" i="4" s="1"/>
  <c r="E203" i="4"/>
  <c r="D204" i="4" l="1"/>
  <c r="E204" i="4"/>
  <c r="F204" i="4"/>
  <c r="G204" i="4" s="1"/>
  <c r="J202" i="1"/>
  <c r="C205" i="4"/>
  <c r="A206" i="4"/>
  <c r="B205" i="4"/>
  <c r="D205" i="4" s="1"/>
  <c r="L203" i="4"/>
  <c r="K203" i="4"/>
  <c r="H203" i="4"/>
  <c r="I203" i="4" s="1"/>
  <c r="L203" i="1"/>
  <c r="K203" i="1"/>
  <c r="H203" i="1"/>
  <c r="I203" i="1" s="1"/>
  <c r="F204" i="1"/>
  <c r="G204" i="1" s="1"/>
  <c r="E204" i="1"/>
  <c r="J203" i="4"/>
  <c r="B205" i="1"/>
  <c r="C205" i="1"/>
  <c r="A206" i="1"/>
  <c r="L202" i="1"/>
  <c r="K202" i="1"/>
  <c r="H202" i="1"/>
  <c r="I202" i="1" s="1"/>
  <c r="N203" i="1"/>
  <c r="J203" i="1"/>
  <c r="P202" i="4"/>
  <c r="O202" i="4"/>
  <c r="M202" i="1" l="1"/>
  <c r="D205" i="1"/>
  <c r="M203" i="1"/>
  <c r="F205" i="4"/>
  <c r="G205" i="4" s="1"/>
  <c r="E205" i="4"/>
  <c r="N202" i="1"/>
  <c r="K204" i="1"/>
  <c r="L204" i="1"/>
  <c r="H204" i="1"/>
  <c r="I204" i="1" s="1"/>
  <c r="M204" i="1"/>
  <c r="N204" i="1"/>
  <c r="J204" i="1"/>
  <c r="M203" i="4"/>
  <c r="P203" i="1"/>
  <c r="O203" i="1"/>
  <c r="J204" i="4"/>
  <c r="F205" i="1"/>
  <c r="G205" i="1" s="1"/>
  <c r="E205" i="1"/>
  <c r="B206" i="4"/>
  <c r="C206" i="4"/>
  <c r="A207" i="4"/>
  <c r="P203" i="4"/>
  <c r="O203" i="4"/>
  <c r="P202" i="1"/>
  <c r="O202" i="1"/>
  <c r="B206" i="1"/>
  <c r="C206" i="1"/>
  <c r="A207" i="1"/>
  <c r="N203" i="4"/>
  <c r="L204" i="4"/>
  <c r="K204" i="4"/>
  <c r="H204" i="4"/>
  <c r="I204" i="4" s="1"/>
  <c r="D206" i="4" l="1"/>
  <c r="C207" i="4"/>
  <c r="A208" i="4"/>
  <c r="B207" i="4"/>
  <c r="D207" i="4" s="1"/>
  <c r="J205" i="1"/>
  <c r="B207" i="1"/>
  <c r="C207" i="1"/>
  <c r="A208" i="1"/>
  <c r="D206" i="1"/>
  <c r="M204" i="4"/>
  <c r="P204" i="1"/>
  <c r="O204" i="1"/>
  <c r="L205" i="4"/>
  <c r="K205" i="4"/>
  <c r="H205" i="4"/>
  <c r="I205" i="4" s="1"/>
  <c r="P204" i="4"/>
  <c r="O204" i="4"/>
  <c r="E206" i="4"/>
  <c r="F206" i="4"/>
  <c r="G206" i="4" s="1"/>
  <c r="K205" i="1"/>
  <c r="L205" i="1"/>
  <c r="H205" i="1"/>
  <c r="I205" i="1" s="1"/>
  <c r="N204" i="4"/>
  <c r="J205" i="4"/>
  <c r="N205" i="1" l="1"/>
  <c r="D207" i="1"/>
  <c r="P205" i="4"/>
  <c r="O205" i="4"/>
  <c r="O205" i="1"/>
  <c r="P205" i="1"/>
  <c r="F207" i="1"/>
  <c r="G207" i="1" s="1"/>
  <c r="E207" i="1"/>
  <c r="F207" i="4"/>
  <c r="G207" i="4" s="1"/>
  <c r="E207" i="4"/>
  <c r="B208" i="4"/>
  <c r="C208" i="4"/>
  <c r="A209" i="4"/>
  <c r="L206" i="4"/>
  <c r="K206" i="4"/>
  <c r="H206" i="4"/>
  <c r="I206" i="4" s="1"/>
  <c r="M205" i="4"/>
  <c r="F206" i="1"/>
  <c r="G206" i="1" s="1"/>
  <c r="E206" i="1"/>
  <c r="J206" i="4"/>
  <c r="B208" i="1"/>
  <c r="A209" i="1"/>
  <c r="C208" i="1"/>
  <c r="N205" i="4"/>
  <c r="M205" i="1"/>
  <c r="N206" i="4" l="1"/>
  <c r="M206" i="4"/>
  <c r="C209" i="4"/>
  <c r="A210" i="4"/>
  <c r="B209" i="4"/>
  <c r="D209" i="4" s="1"/>
  <c r="N207" i="4"/>
  <c r="J207" i="4"/>
  <c r="J206" i="1"/>
  <c r="D208" i="1"/>
  <c r="P206" i="4"/>
  <c r="O206" i="4"/>
  <c r="D208" i="4"/>
  <c r="L207" i="1"/>
  <c r="K207" i="1"/>
  <c r="H207" i="1"/>
  <c r="I207" i="1" s="1"/>
  <c r="L207" i="4"/>
  <c r="K207" i="4"/>
  <c r="H207" i="4"/>
  <c r="I207" i="4" s="1"/>
  <c r="B209" i="1"/>
  <c r="C209" i="1"/>
  <c r="A210" i="1"/>
  <c r="L206" i="1"/>
  <c r="K206" i="1"/>
  <c r="H206" i="1"/>
  <c r="I206" i="1" s="1"/>
  <c r="J207" i="1"/>
  <c r="D209" i="1" l="1"/>
  <c r="F209" i="1"/>
  <c r="G209" i="1" s="1"/>
  <c r="E209" i="1"/>
  <c r="M206" i="1"/>
  <c r="P207" i="4"/>
  <c r="O207" i="4"/>
  <c r="N206" i="1"/>
  <c r="B210" i="4"/>
  <c r="D210" i="4" s="1"/>
  <c r="C210" i="4"/>
  <c r="A211" i="4"/>
  <c r="P207" i="1"/>
  <c r="O207" i="1"/>
  <c r="M207" i="1"/>
  <c r="N207" i="1"/>
  <c r="F208" i="1"/>
  <c r="G208" i="1" s="1"/>
  <c r="E208" i="1"/>
  <c r="P206" i="1"/>
  <c r="O206" i="1"/>
  <c r="B210" i="1"/>
  <c r="A211" i="1"/>
  <c r="C210" i="1"/>
  <c r="E208" i="4"/>
  <c r="F208" i="4"/>
  <c r="G208" i="4" s="1"/>
  <c r="M207" i="4"/>
  <c r="F209" i="4"/>
  <c r="G209" i="4" s="1"/>
  <c r="E209" i="4"/>
  <c r="B211" i="1" l="1"/>
  <c r="C211" i="1"/>
  <c r="A212" i="1"/>
  <c r="L208" i="1"/>
  <c r="K208" i="1"/>
  <c r="H208" i="1"/>
  <c r="I208" i="1" s="1"/>
  <c r="J208" i="4"/>
  <c r="J208" i="1"/>
  <c r="L209" i="1"/>
  <c r="K209" i="1"/>
  <c r="H209" i="1"/>
  <c r="I209" i="1" s="1"/>
  <c r="J209" i="4"/>
  <c r="E210" i="4"/>
  <c r="F210" i="4"/>
  <c r="G210" i="4" s="1"/>
  <c r="D210" i="1"/>
  <c r="L209" i="4"/>
  <c r="K209" i="4"/>
  <c r="H209" i="4"/>
  <c r="I209" i="4" s="1"/>
  <c r="L208" i="4"/>
  <c r="K208" i="4"/>
  <c r="H208" i="4"/>
  <c r="I208" i="4" s="1"/>
  <c r="C211" i="4"/>
  <c r="A212" i="4"/>
  <c r="B211" i="4"/>
  <c r="D211" i="4" s="1"/>
  <c r="J209" i="1"/>
  <c r="M208" i="4" l="1"/>
  <c r="M208" i="1"/>
  <c r="N208" i="1"/>
  <c r="P209" i="1"/>
  <c r="O209" i="1"/>
  <c r="N208" i="4"/>
  <c r="F211" i="4"/>
  <c r="G211" i="4" s="1"/>
  <c r="E211" i="4"/>
  <c r="J210" i="4"/>
  <c r="N209" i="1"/>
  <c r="B212" i="4"/>
  <c r="D212" i="4" s="1"/>
  <c r="C212" i="4"/>
  <c r="A213" i="4"/>
  <c r="P208" i="1"/>
  <c r="O208" i="1"/>
  <c r="B212" i="1"/>
  <c r="D212" i="1" s="1"/>
  <c r="C212" i="1"/>
  <c r="A213" i="1"/>
  <c r="M209" i="1"/>
  <c r="P209" i="4"/>
  <c r="O209" i="4"/>
  <c r="N209" i="4"/>
  <c r="P208" i="4"/>
  <c r="O208" i="4"/>
  <c r="L210" i="4"/>
  <c r="K210" i="4"/>
  <c r="H210" i="4"/>
  <c r="I210" i="4" s="1"/>
  <c r="F210" i="1"/>
  <c r="G210" i="1" s="1"/>
  <c r="E210" i="1"/>
  <c r="M209" i="4"/>
  <c r="D211" i="1"/>
  <c r="M210" i="4" l="1"/>
  <c r="C213" i="4"/>
  <c r="A214" i="4"/>
  <c r="B213" i="4"/>
  <c r="D213" i="4" s="1"/>
  <c r="J210" i="1"/>
  <c r="E212" i="4"/>
  <c r="F212" i="4"/>
  <c r="G212" i="4" s="1"/>
  <c r="P210" i="4"/>
  <c r="O210" i="4"/>
  <c r="N210" i="4"/>
  <c r="K210" i="1"/>
  <c r="L210" i="1"/>
  <c r="H210" i="1"/>
  <c r="I210" i="1" s="1"/>
  <c r="F212" i="1"/>
  <c r="G212" i="1" s="1"/>
  <c r="E212" i="1"/>
  <c r="J211" i="4"/>
  <c r="F211" i="1"/>
  <c r="G211" i="1" s="1"/>
  <c r="E211" i="1"/>
  <c r="B213" i="1"/>
  <c r="D213" i="1" s="1"/>
  <c r="C213" i="1"/>
  <c r="A214" i="1"/>
  <c r="L211" i="4"/>
  <c r="K211" i="4"/>
  <c r="H211" i="4"/>
  <c r="I211" i="4" s="1"/>
  <c r="N210" i="1" l="1"/>
  <c r="J211" i="1"/>
  <c r="P211" i="4"/>
  <c r="O211" i="4"/>
  <c r="P210" i="1"/>
  <c r="O210" i="1"/>
  <c r="F213" i="4"/>
  <c r="G213" i="4" s="1"/>
  <c r="E213" i="4"/>
  <c r="L212" i="1"/>
  <c r="K212" i="1"/>
  <c r="H212" i="1"/>
  <c r="I212" i="1" s="1"/>
  <c r="J212" i="4"/>
  <c r="B214" i="1"/>
  <c r="D214" i="1" s="1"/>
  <c r="C214" i="1"/>
  <c r="A215" i="1"/>
  <c r="J212" i="1"/>
  <c r="L212" i="4"/>
  <c r="K212" i="4"/>
  <c r="H212" i="4"/>
  <c r="I212" i="4" s="1"/>
  <c r="B214" i="4"/>
  <c r="D214" i="4" s="1"/>
  <c r="C214" i="4"/>
  <c r="A215" i="4"/>
  <c r="F213" i="1"/>
  <c r="G213" i="1" s="1"/>
  <c r="E213" i="1"/>
  <c r="M211" i="4"/>
  <c r="L211" i="1"/>
  <c r="K211" i="1"/>
  <c r="H211" i="1"/>
  <c r="I211" i="1" s="1"/>
  <c r="N211" i="4"/>
  <c r="M210" i="1"/>
  <c r="M212" i="4" l="1"/>
  <c r="N212" i="4"/>
  <c r="M212" i="1"/>
  <c r="M211" i="1"/>
  <c r="N212" i="1"/>
  <c r="C215" i="4"/>
  <c r="A216" i="4"/>
  <c r="B215" i="4"/>
  <c r="D215" i="4" s="1"/>
  <c r="E214" i="4"/>
  <c r="F214" i="4"/>
  <c r="G214" i="4" s="1"/>
  <c r="P211" i="1"/>
  <c r="O211" i="1"/>
  <c r="K213" i="1"/>
  <c r="L213" i="1"/>
  <c r="H213" i="1"/>
  <c r="I213" i="1" s="1"/>
  <c r="B215" i="1"/>
  <c r="D215" i="1" s="1"/>
  <c r="C215" i="1"/>
  <c r="A216" i="1"/>
  <c r="F214" i="1"/>
  <c r="G214" i="1" s="1"/>
  <c r="E214" i="1"/>
  <c r="L213" i="4"/>
  <c r="K213" i="4"/>
  <c r="H213" i="4"/>
  <c r="I213" i="4" s="1"/>
  <c r="N211" i="1"/>
  <c r="J213" i="1"/>
  <c r="P212" i="4"/>
  <c r="O212" i="4"/>
  <c r="P212" i="1"/>
  <c r="O212" i="1"/>
  <c r="J213" i="4"/>
  <c r="N213" i="4" l="1"/>
  <c r="L214" i="1"/>
  <c r="K214" i="1"/>
  <c r="H214" i="1"/>
  <c r="I214" i="1" s="1"/>
  <c r="F215" i="1"/>
  <c r="G215" i="1" s="1"/>
  <c r="E215" i="1"/>
  <c r="F215" i="4"/>
  <c r="G215" i="4" s="1"/>
  <c r="E215" i="4"/>
  <c r="B216" i="4"/>
  <c r="C216" i="4"/>
  <c r="A217" i="4"/>
  <c r="P213" i="4"/>
  <c r="O213" i="4"/>
  <c r="J214" i="1"/>
  <c r="O213" i="1"/>
  <c r="P213" i="1"/>
  <c r="M213" i="1"/>
  <c r="J214" i="4"/>
  <c r="M213" i="4"/>
  <c r="N213" i="1"/>
  <c r="B216" i="1"/>
  <c r="A217" i="1"/>
  <c r="C216" i="1"/>
  <c r="L214" i="4"/>
  <c r="K214" i="4"/>
  <c r="H214" i="4"/>
  <c r="I214" i="4" s="1"/>
  <c r="N214" i="4" l="1"/>
  <c r="L215" i="4"/>
  <c r="K215" i="4"/>
  <c r="H215" i="4"/>
  <c r="I215" i="4" s="1"/>
  <c r="P214" i="1"/>
  <c r="O214" i="1"/>
  <c r="M214" i="1"/>
  <c r="C217" i="4"/>
  <c r="A218" i="4"/>
  <c r="B217" i="4"/>
  <c r="J215" i="4"/>
  <c r="P214" i="4"/>
  <c r="O214" i="4"/>
  <c r="D216" i="1"/>
  <c r="N214" i="1"/>
  <c r="D216" i="4"/>
  <c r="L215" i="1"/>
  <c r="K215" i="1"/>
  <c r="H215" i="1"/>
  <c r="I215" i="1" s="1"/>
  <c r="B217" i="1"/>
  <c r="C217" i="1"/>
  <c r="A218" i="1"/>
  <c r="M214" i="4"/>
  <c r="J215" i="1"/>
  <c r="M215" i="4" l="1"/>
  <c r="P215" i="4"/>
  <c r="O215" i="4"/>
  <c r="B218" i="1"/>
  <c r="D218" i="1" s="1"/>
  <c r="A219" i="1"/>
  <c r="C218" i="1"/>
  <c r="N215" i="4"/>
  <c r="P215" i="1"/>
  <c r="O215" i="1"/>
  <c r="F216" i="1"/>
  <c r="G216" i="1" s="1"/>
  <c r="E216" i="1"/>
  <c r="M215" i="1"/>
  <c r="N215" i="1"/>
  <c r="D217" i="1"/>
  <c r="E216" i="4"/>
  <c r="F216" i="4"/>
  <c r="G216" i="4" s="1"/>
  <c r="D217" i="4"/>
  <c r="B218" i="4"/>
  <c r="C218" i="4"/>
  <c r="A219" i="4"/>
  <c r="D218" i="4" l="1"/>
  <c r="F217" i="4"/>
  <c r="G217" i="4" s="1"/>
  <c r="E217" i="4"/>
  <c r="B219" i="1"/>
  <c r="D219" i="1" s="1"/>
  <c r="C219" i="1"/>
  <c r="A220" i="1"/>
  <c r="N216" i="4"/>
  <c r="M216" i="4"/>
  <c r="J216" i="4"/>
  <c r="E218" i="4"/>
  <c r="F218" i="4"/>
  <c r="G218" i="4" s="1"/>
  <c r="L216" i="1"/>
  <c r="K216" i="1"/>
  <c r="H216" i="1"/>
  <c r="I216" i="1" s="1"/>
  <c r="F218" i="1"/>
  <c r="G218" i="1" s="1"/>
  <c r="E218" i="1"/>
  <c r="C219" i="4"/>
  <c r="A220" i="4"/>
  <c r="B219" i="4"/>
  <c r="D219" i="4" s="1"/>
  <c r="L216" i="4"/>
  <c r="K216" i="4"/>
  <c r="H216" i="4"/>
  <c r="I216" i="4" s="1"/>
  <c r="F217" i="1"/>
  <c r="G217" i="1" s="1"/>
  <c r="E217" i="1"/>
  <c r="J216" i="1"/>
  <c r="M216" i="1" l="1"/>
  <c r="N216" i="1"/>
  <c r="B220" i="1"/>
  <c r="C220" i="1"/>
  <c r="A221" i="1"/>
  <c r="L217" i="1"/>
  <c r="K217" i="1"/>
  <c r="H217" i="1"/>
  <c r="I217" i="1" s="1"/>
  <c r="L218" i="1"/>
  <c r="K218" i="1"/>
  <c r="H218" i="1"/>
  <c r="I218" i="1" s="1"/>
  <c r="F219" i="1"/>
  <c r="G219" i="1" s="1"/>
  <c r="E219" i="1"/>
  <c r="B220" i="4"/>
  <c r="C220" i="4"/>
  <c r="A221" i="4"/>
  <c r="J218" i="4"/>
  <c r="L217" i="4"/>
  <c r="K217" i="4"/>
  <c r="H217" i="4"/>
  <c r="I217" i="4" s="1"/>
  <c r="F219" i="4"/>
  <c r="G219" i="4" s="1"/>
  <c r="E219" i="4"/>
  <c r="J217" i="1"/>
  <c r="N218" i="1"/>
  <c r="M218" i="1"/>
  <c r="J218" i="1"/>
  <c r="P216" i="4"/>
  <c r="O216" i="4"/>
  <c r="P216" i="1"/>
  <c r="O216" i="1"/>
  <c r="L218" i="4"/>
  <c r="K218" i="4"/>
  <c r="H218" i="4"/>
  <c r="I218" i="4" s="1"/>
  <c r="N217" i="4"/>
  <c r="J217" i="4"/>
  <c r="N217" i="1" l="1"/>
  <c r="D220" i="1"/>
  <c r="M217" i="1"/>
  <c r="M218" i="4"/>
  <c r="P217" i="4"/>
  <c r="O217" i="4"/>
  <c r="N218" i="4"/>
  <c r="L219" i="1"/>
  <c r="K219" i="1"/>
  <c r="H219" i="1"/>
  <c r="I219" i="1" s="1"/>
  <c r="B221" i="1"/>
  <c r="C221" i="1"/>
  <c r="A222" i="1"/>
  <c r="L219" i="4"/>
  <c r="K219" i="4"/>
  <c r="H219" i="4"/>
  <c r="I219" i="4" s="1"/>
  <c r="C221" i="4"/>
  <c r="A222" i="4"/>
  <c r="B221" i="4"/>
  <c r="D221" i="4" s="1"/>
  <c r="N219" i="1"/>
  <c r="J219" i="1"/>
  <c r="O217" i="1"/>
  <c r="P217" i="1"/>
  <c r="F220" i="1"/>
  <c r="G220" i="1" s="1"/>
  <c r="E220" i="1"/>
  <c r="P218" i="4"/>
  <c r="O218" i="4"/>
  <c r="M217" i="4"/>
  <c r="J219" i="4"/>
  <c r="D220" i="4"/>
  <c r="P218" i="1"/>
  <c r="O218" i="1"/>
  <c r="D221" i="1" l="1"/>
  <c r="P219" i="1"/>
  <c r="O219" i="1"/>
  <c r="P219" i="4"/>
  <c r="O219" i="4"/>
  <c r="B222" i="1"/>
  <c r="C222" i="1"/>
  <c r="A223" i="1"/>
  <c r="M219" i="4"/>
  <c r="B222" i="4"/>
  <c r="C222" i="4"/>
  <c r="A223" i="4"/>
  <c r="F221" i="1"/>
  <c r="G221" i="1" s="1"/>
  <c r="E221" i="1"/>
  <c r="N219" i="4"/>
  <c r="K220" i="1"/>
  <c r="L220" i="1"/>
  <c r="H220" i="1"/>
  <c r="I220" i="1" s="1"/>
  <c r="F221" i="4"/>
  <c r="G221" i="4" s="1"/>
  <c r="E221" i="4"/>
  <c r="E220" i="4"/>
  <c r="F220" i="4"/>
  <c r="G220" i="4" s="1"/>
  <c r="M220" i="1"/>
  <c r="N220" i="1"/>
  <c r="J220" i="1"/>
  <c r="M219" i="1"/>
  <c r="D222" i="4" l="1"/>
  <c r="D222" i="1"/>
  <c r="L221" i="4"/>
  <c r="K221" i="4"/>
  <c r="H221" i="4"/>
  <c r="I221" i="4" s="1"/>
  <c r="B223" i="1"/>
  <c r="C223" i="1"/>
  <c r="A224" i="1"/>
  <c r="J221" i="4"/>
  <c r="E222" i="4"/>
  <c r="F222" i="4"/>
  <c r="G222" i="4" s="1"/>
  <c r="F222" i="1"/>
  <c r="G222" i="1" s="1"/>
  <c r="E222" i="1"/>
  <c r="P220" i="1"/>
  <c r="O220" i="1"/>
  <c r="L220" i="4"/>
  <c r="K220" i="4"/>
  <c r="H220" i="4"/>
  <c r="I220" i="4" s="1"/>
  <c r="J221" i="1"/>
  <c r="C223" i="4"/>
  <c r="A224" i="4"/>
  <c r="B223" i="4"/>
  <c r="M220" i="4"/>
  <c r="J220" i="4"/>
  <c r="L221" i="1"/>
  <c r="K221" i="1"/>
  <c r="H221" i="1"/>
  <c r="I221" i="1" s="1"/>
  <c r="M221" i="1" l="1"/>
  <c r="D223" i="1"/>
  <c r="N220" i="4"/>
  <c r="D223" i="4"/>
  <c r="M221" i="4"/>
  <c r="N221" i="1"/>
  <c r="N221" i="4"/>
  <c r="B224" i="4"/>
  <c r="C224" i="4"/>
  <c r="A225" i="4"/>
  <c r="J222" i="1"/>
  <c r="F223" i="1"/>
  <c r="G223" i="1" s="1"/>
  <c r="E223" i="1"/>
  <c r="J222" i="4"/>
  <c r="P221" i="4"/>
  <c r="O221" i="4"/>
  <c r="O221" i="1"/>
  <c r="P221" i="1"/>
  <c r="F223" i="4"/>
  <c r="G223" i="4" s="1"/>
  <c r="E223" i="4"/>
  <c r="P220" i="4"/>
  <c r="O220" i="4"/>
  <c r="L222" i="4"/>
  <c r="K222" i="4"/>
  <c r="H222" i="4"/>
  <c r="I222" i="4" s="1"/>
  <c r="L222" i="1"/>
  <c r="K222" i="1"/>
  <c r="H222" i="1"/>
  <c r="I222" i="1" s="1"/>
  <c r="B224" i="1"/>
  <c r="A225" i="1"/>
  <c r="C224" i="1"/>
  <c r="N222" i="1" l="1"/>
  <c r="J223" i="4"/>
  <c r="K223" i="1"/>
  <c r="L223" i="1"/>
  <c r="H223" i="1"/>
  <c r="I223" i="1" s="1"/>
  <c r="D224" i="1"/>
  <c r="C225" i="4"/>
  <c r="A226" i="4"/>
  <c r="B225" i="4"/>
  <c r="B225" i="1"/>
  <c r="C225" i="1"/>
  <c r="A226" i="1"/>
  <c r="M222" i="4"/>
  <c r="D224" i="4"/>
  <c r="N223" i="1"/>
  <c r="J223" i="1"/>
  <c r="P222" i="4"/>
  <c r="O222" i="4"/>
  <c r="P222" i="1"/>
  <c r="O222" i="1"/>
  <c r="L223" i="4"/>
  <c r="K223" i="4"/>
  <c r="H223" i="4"/>
  <c r="I223" i="4" s="1"/>
  <c r="N222" i="4"/>
  <c r="M222" i="1"/>
  <c r="D225" i="1" l="1"/>
  <c r="F225" i="1"/>
  <c r="G225" i="1" s="1"/>
  <c r="E225" i="1"/>
  <c r="F224" i="1"/>
  <c r="G224" i="1" s="1"/>
  <c r="E224" i="1"/>
  <c r="B226" i="1"/>
  <c r="A227" i="1"/>
  <c r="C226" i="1"/>
  <c r="E224" i="4"/>
  <c r="F224" i="4"/>
  <c r="G224" i="4" s="1"/>
  <c r="P223" i="1"/>
  <c r="O223" i="1"/>
  <c r="M223" i="4"/>
  <c r="B226" i="4"/>
  <c r="C226" i="4"/>
  <c r="A227" i="4"/>
  <c r="P223" i="4"/>
  <c r="O223" i="4"/>
  <c r="M223" i="1"/>
  <c r="D225" i="4"/>
  <c r="N223" i="4"/>
  <c r="D226" i="4" l="1"/>
  <c r="F225" i="4"/>
  <c r="G225" i="4" s="1"/>
  <c r="E225" i="4"/>
  <c r="J224" i="1"/>
  <c r="K224" i="1"/>
  <c r="L224" i="1"/>
  <c r="H224" i="1"/>
  <c r="I224" i="1" s="1"/>
  <c r="C227" i="4"/>
  <c r="A228" i="4"/>
  <c r="B227" i="4"/>
  <c r="E226" i="4"/>
  <c r="F226" i="4"/>
  <c r="G226" i="4" s="1"/>
  <c r="B227" i="1"/>
  <c r="C227" i="1"/>
  <c r="A228" i="1"/>
  <c r="D226" i="1"/>
  <c r="L225" i="1"/>
  <c r="K225" i="1"/>
  <c r="H225" i="1"/>
  <c r="I225" i="1" s="1"/>
  <c r="L224" i="4"/>
  <c r="K224" i="4"/>
  <c r="H224" i="4"/>
  <c r="I224" i="4" s="1"/>
  <c r="N224" i="4"/>
  <c r="M224" i="4"/>
  <c r="J224" i="4"/>
  <c r="J225" i="1"/>
  <c r="D227" i="4" l="1"/>
  <c r="P225" i="1"/>
  <c r="O225" i="1"/>
  <c r="M224" i="1"/>
  <c r="N225" i="1"/>
  <c r="P224" i="4"/>
  <c r="O224" i="4"/>
  <c r="B228" i="1"/>
  <c r="D228" i="1" s="1"/>
  <c r="C228" i="1"/>
  <c r="A229" i="1"/>
  <c r="B228" i="4"/>
  <c r="C228" i="4"/>
  <c r="A229" i="4"/>
  <c r="N224" i="1"/>
  <c r="M225" i="1"/>
  <c r="P224" i="1"/>
  <c r="O224" i="1"/>
  <c r="D227" i="1"/>
  <c r="L225" i="4"/>
  <c r="K225" i="4"/>
  <c r="H225" i="4"/>
  <c r="I225" i="4" s="1"/>
  <c r="L226" i="4"/>
  <c r="K226" i="4"/>
  <c r="H226" i="4"/>
  <c r="I226" i="4" s="1"/>
  <c r="F226" i="1"/>
  <c r="G226" i="1" s="1"/>
  <c r="E226" i="1"/>
  <c r="J226" i="4"/>
  <c r="F227" i="4"/>
  <c r="G227" i="4" s="1"/>
  <c r="E227" i="4"/>
  <c r="J225" i="4"/>
  <c r="J226" i="1" l="1"/>
  <c r="C229" i="4"/>
  <c r="A230" i="4"/>
  <c r="B229" i="4"/>
  <c r="D229" i="4" s="1"/>
  <c r="F228" i="1"/>
  <c r="G228" i="1" s="1"/>
  <c r="E228" i="1"/>
  <c r="M226" i="4"/>
  <c r="D228" i="4"/>
  <c r="M225" i="4"/>
  <c r="N225" i="4"/>
  <c r="L227" i="4"/>
  <c r="K227" i="4"/>
  <c r="H227" i="4"/>
  <c r="I227" i="4" s="1"/>
  <c r="N226" i="4"/>
  <c r="P225" i="4"/>
  <c r="O225" i="4"/>
  <c r="P226" i="4"/>
  <c r="O226" i="4"/>
  <c r="J227" i="4"/>
  <c r="L226" i="1"/>
  <c r="K226" i="1"/>
  <c r="H226" i="1"/>
  <c r="I226" i="1" s="1"/>
  <c r="F227" i="1"/>
  <c r="G227" i="1" s="1"/>
  <c r="E227" i="1"/>
  <c r="B229" i="1"/>
  <c r="D229" i="1" s="1"/>
  <c r="C229" i="1"/>
  <c r="A230" i="1"/>
  <c r="N227" i="4" l="1"/>
  <c r="F229" i="1"/>
  <c r="G229" i="1" s="1"/>
  <c r="E229" i="1"/>
  <c r="K227" i="1"/>
  <c r="L227" i="1"/>
  <c r="H227" i="1"/>
  <c r="I227" i="1" s="1"/>
  <c r="L228" i="1"/>
  <c r="K228" i="1"/>
  <c r="H228" i="1"/>
  <c r="I228" i="1" s="1"/>
  <c r="J227" i="1"/>
  <c r="P227" i="4"/>
  <c r="O227" i="4"/>
  <c r="J228" i="1"/>
  <c r="B230" i="1"/>
  <c r="D230" i="1" s="1"/>
  <c r="C230" i="1"/>
  <c r="A231" i="1"/>
  <c r="P226" i="1"/>
  <c r="O226" i="1"/>
  <c r="M227" i="4"/>
  <c r="E228" i="4"/>
  <c r="F228" i="4"/>
  <c r="G228" i="4" s="1"/>
  <c r="B230" i="4"/>
  <c r="D230" i="4" s="1"/>
  <c r="C230" i="4"/>
  <c r="A231" i="4"/>
  <c r="M226" i="1"/>
  <c r="F229" i="4"/>
  <c r="G229" i="4" s="1"/>
  <c r="E229" i="4"/>
  <c r="N226" i="1"/>
  <c r="M227" i="1" l="1"/>
  <c r="N227" i="1"/>
  <c r="P228" i="1"/>
  <c r="O228" i="1"/>
  <c r="L228" i="4"/>
  <c r="K228" i="4"/>
  <c r="H228" i="4"/>
  <c r="I228" i="4" s="1"/>
  <c r="C231" i="4"/>
  <c r="A232" i="4"/>
  <c r="B231" i="4"/>
  <c r="B231" i="1"/>
  <c r="C231" i="1"/>
  <c r="A232" i="1"/>
  <c r="F230" i="1"/>
  <c r="G230" i="1" s="1"/>
  <c r="E230" i="1"/>
  <c r="M228" i="1"/>
  <c r="K229" i="1"/>
  <c r="L229" i="1"/>
  <c r="H229" i="1"/>
  <c r="I229" i="1" s="1"/>
  <c r="J228" i="4"/>
  <c r="N228" i="1"/>
  <c r="L229" i="4"/>
  <c r="K229" i="4"/>
  <c r="H229" i="4"/>
  <c r="I229" i="4" s="1"/>
  <c r="E230" i="4"/>
  <c r="F230" i="4"/>
  <c r="G230" i="4" s="1"/>
  <c r="M229" i="4"/>
  <c r="J229" i="4"/>
  <c r="O227" i="1"/>
  <c r="P227" i="1"/>
  <c r="M229" i="1"/>
  <c r="J229" i="1"/>
  <c r="M228" i="4" l="1"/>
  <c r="N228" i="4"/>
  <c r="D231" i="4"/>
  <c r="N229" i="1"/>
  <c r="L230" i="4"/>
  <c r="K230" i="4"/>
  <c r="H230" i="4"/>
  <c r="I230" i="4" s="1"/>
  <c r="P229" i="4"/>
  <c r="O229" i="4"/>
  <c r="J230" i="1"/>
  <c r="B232" i="4"/>
  <c r="C232" i="4"/>
  <c r="A233" i="4"/>
  <c r="N229" i="4"/>
  <c r="J230" i="4"/>
  <c r="B232" i="1"/>
  <c r="A233" i="1"/>
  <c r="C232" i="1"/>
  <c r="F231" i="4"/>
  <c r="G231" i="4" s="1"/>
  <c r="E231" i="4"/>
  <c r="O229" i="1"/>
  <c r="P229" i="1"/>
  <c r="L230" i="1"/>
  <c r="K230" i="1"/>
  <c r="H230" i="1"/>
  <c r="I230" i="1" s="1"/>
  <c r="D231" i="1"/>
  <c r="P228" i="4"/>
  <c r="O228" i="4"/>
  <c r="L231" i="4" l="1"/>
  <c r="K231" i="4"/>
  <c r="H231" i="4"/>
  <c r="I231" i="4" s="1"/>
  <c r="C233" i="4"/>
  <c r="A234" i="4"/>
  <c r="B233" i="4"/>
  <c r="M230" i="1"/>
  <c r="P230" i="4"/>
  <c r="O230" i="4"/>
  <c r="F231" i="1"/>
  <c r="G231" i="1" s="1"/>
  <c r="E231" i="1"/>
  <c r="M230" i="4"/>
  <c r="D232" i="4"/>
  <c r="N230" i="1"/>
  <c r="B233" i="1"/>
  <c r="C233" i="1"/>
  <c r="A234" i="1"/>
  <c r="M231" i="4"/>
  <c r="J231" i="4"/>
  <c r="P230" i="1"/>
  <c r="O230" i="1"/>
  <c r="D232" i="1"/>
  <c r="N230" i="4"/>
  <c r="N231" i="4" l="1"/>
  <c r="D233" i="1"/>
  <c r="K231" i="1"/>
  <c r="L231" i="1"/>
  <c r="H231" i="1"/>
  <c r="I231" i="1" s="1"/>
  <c r="P231" i="4"/>
  <c r="O231" i="4"/>
  <c r="B234" i="1"/>
  <c r="D234" i="1" s="1"/>
  <c r="A235" i="1"/>
  <c r="C234" i="1"/>
  <c r="J231" i="1"/>
  <c r="B234" i="4"/>
  <c r="C234" i="4"/>
  <c r="A235" i="4"/>
  <c r="F232" i="1"/>
  <c r="G232" i="1" s="1"/>
  <c r="E232" i="1"/>
  <c r="D233" i="4"/>
  <c r="E232" i="4"/>
  <c r="F232" i="4"/>
  <c r="G232" i="4" s="1"/>
  <c r="J232" i="4" l="1"/>
  <c r="F234" i="1"/>
  <c r="G234" i="1" s="1"/>
  <c r="E234" i="1"/>
  <c r="B235" i="1"/>
  <c r="C235" i="1"/>
  <c r="A236" i="1"/>
  <c r="L232" i="4"/>
  <c r="K232" i="4"/>
  <c r="H232" i="4"/>
  <c r="I232" i="4" s="1"/>
  <c r="F233" i="4"/>
  <c r="G233" i="4" s="1"/>
  <c r="E233" i="4"/>
  <c r="C235" i="4"/>
  <c r="A236" i="4"/>
  <c r="B235" i="4"/>
  <c r="D235" i="4" s="1"/>
  <c r="D234" i="4"/>
  <c r="N231" i="1"/>
  <c r="J232" i="1"/>
  <c r="P231" i="1"/>
  <c r="O231" i="1"/>
  <c r="M231" i="1"/>
  <c r="L232" i="1"/>
  <c r="K232" i="1"/>
  <c r="H232" i="1"/>
  <c r="I232" i="1" s="1"/>
  <c r="F233" i="1"/>
  <c r="G233" i="1" s="1"/>
  <c r="E233" i="1"/>
  <c r="D235" i="1" l="1"/>
  <c r="M232" i="1"/>
  <c r="J233" i="1"/>
  <c r="J233" i="4"/>
  <c r="J234" i="1"/>
  <c r="N232" i="1"/>
  <c r="P232" i="4"/>
  <c r="O232" i="4"/>
  <c r="B236" i="1"/>
  <c r="C236" i="1"/>
  <c r="A237" i="1"/>
  <c r="F235" i="4"/>
  <c r="G235" i="4" s="1"/>
  <c r="E235" i="4"/>
  <c r="F235" i="1"/>
  <c r="G235" i="1" s="1"/>
  <c r="E235" i="1"/>
  <c r="M232" i="4"/>
  <c r="B236" i="4"/>
  <c r="C236" i="4"/>
  <c r="A237" i="4"/>
  <c r="O232" i="1"/>
  <c r="P232" i="1"/>
  <c r="L233" i="1"/>
  <c r="K233" i="1"/>
  <c r="H233" i="1"/>
  <c r="I233" i="1" s="1"/>
  <c r="E234" i="4"/>
  <c r="F234" i="4"/>
  <c r="G234" i="4" s="1"/>
  <c r="L233" i="4"/>
  <c r="K233" i="4"/>
  <c r="H233" i="4"/>
  <c r="I233" i="4" s="1"/>
  <c r="L234" i="1"/>
  <c r="K234" i="1"/>
  <c r="H234" i="1"/>
  <c r="I234" i="1" s="1"/>
  <c r="N232" i="4"/>
  <c r="N233" i="4" l="1"/>
  <c r="D236" i="1"/>
  <c r="C237" i="4"/>
  <c r="A238" i="4"/>
  <c r="B237" i="4"/>
  <c r="D237" i="4" s="1"/>
  <c r="K235" i="1"/>
  <c r="L235" i="1"/>
  <c r="H235" i="1"/>
  <c r="I235" i="1" s="1"/>
  <c r="B237" i="1"/>
  <c r="D237" i="1" s="1"/>
  <c r="C237" i="1"/>
  <c r="A238" i="1"/>
  <c r="N234" i="1"/>
  <c r="O233" i="1"/>
  <c r="P233" i="1"/>
  <c r="J235" i="4"/>
  <c r="N234" i="4"/>
  <c r="J234" i="4"/>
  <c r="D236" i="4"/>
  <c r="J235" i="1"/>
  <c r="F236" i="1"/>
  <c r="G236" i="1" s="1"/>
  <c r="E236" i="1"/>
  <c r="M233" i="1"/>
  <c r="P234" i="1"/>
  <c r="O234" i="1"/>
  <c r="M234" i="1"/>
  <c r="P233" i="4"/>
  <c r="O233" i="4"/>
  <c r="L234" i="4"/>
  <c r="K234" i="4"/>
  <c r="H234" i="4"/>
  <c r="I234" i="4" s="1"/>
  <c r="L235" i="4"/>
  <c r="K235" i="4"/>
  <c r="H235" i="4"/>
  <c r="I235" i="4" s="1"/>
  <c r="M233" i="4"/>
  <c r="N233" i="1"/>
  <c r="N235" i="1" l="1"/>
  <c r="J236" i="1"/>
  <c r="E236" i="4"/>
  <c r="F236" i="4"/>
  <c r="G236" i="4" s="1"/>
  <c r="F237" i="1"/>
  <c r="G237" i="1" s="1"/>
  <c r="E237" i="1"/>
  <c r="B238" i="4"/>
  <c r="C238" i="4"/>
  <c r="A239" i="4"/>
  <c r="P235" i="1"/>
  <c r="O235" i="1"/>
  <c r="F237" i="4"/>
  <c r="G237" i="4" s="1"/>
  <c r="E237" i="4"/>
  <c r="P235" i="4"/>
  <c r="O235" i="4"/>
  <c r="K236" i="1"/>
  <c r="L236" i="1"/>
  <c r="H236" i="1"/>
  <c r="I236" i="1" s="1"/>
  <c r="B238" i="1"/>
  <c r="C238" i="1"/>
  <c r="A239" i="1"/>
  <c r="M235" i="4"/>
  <c r="P234" i="4"/>
  <c r="O234" i="4"/>
  <c r="M235" i="1"/>
  <c r="M234" i="4"/>
  <c r="N235" i="4"/>
  <c r="P236" i="1" l="1"/>
  <c r="O236" i="1"/>
  <c r="L237" i="1"/>
  <c r="K237" i="1"/>
  <c r="H237" i="1"/>
  <c r="I237" i="1" s="1"/>
  <c r="L237" i="4"/>
  <c r="K237" i="4"/>
  <c r="H237" i="4"/>
  <c r="I237" i="4" s="1"/>
  <c r="J237" i="1"/>
  <c r="N236" i="1"/>
  <c r="L236" i="4"/>
  <c r="K236" i="4"/>
  <c r="H236" i="4"/>
  <c r="I236" i="4" s="1"/>
  <c r="B239" i="1"/>
  <c r="D239" i="1" s="1"/>
  <c r="C239" i="1"/>
  <c r="A240" i="1"/>
  <c r="D238" i="1"/>
  <c r="J237" i="4"/>
  <c r="C239" i="4"/>
  <c r="A240" i="4"/>
  <c r="B239" i="4"/>
  <c r="D239" i="4" s="1"/>
  <c r="D238" i="4"/>
  <c r="J236" i="4"/>
  <c r="M236" i="1"/>
  <c r="N236" i="4" l="1"/>
  <c r="M237" i="1"/>
  <c r="N237" i="4"/>
  <c r="M236" i="4"/>
  <c r="N237" i="1"/>
  <c r="F239" i="1"/>
  <c r="G239" i="1" s="1"/>
  <c r="E239" i="1"/>
  <c r="F239" i="4"/>
  <c r="G239" i="4" s="1"/>
  <c r="E239" i="4"/>
  <c r="F238" i="1"/>
  <c r="G238" i="1" s="1"/>
  <c r="E238" i="1"/>
  <c r="P236" i="4"/>
  <c r="O236" i="4"/>
  <c r="P237" i="4"/>
  <c r="O237" i="4"/>
  <c r="E238" i="4"/>
  <c r="F238" i="4"/>
  <c r="G238" i="4" s="1"/>
  <c r="B240" i="4"/>
  <c r="C240" i="4"/>
  <c r="A241" i="4"/>
  <c r="M237" i="4"/>
  <c r="B240" i="1"/>
  <c r="A241" i="1"/>
  <c r="C240" i="1"/>
  <c r="O237" i="1"/>
  <c r="P237" i="1"/>
  <c r="D240" i="4" l="1"/>
  <c r="C241" i="4"/>
  <c r="A242" i="4"/>
  <c r="B241" i="4"/>
  <c r="D241" i="4" s="1"/>
  <c r="L238" i="4"/>
  <c r="K238" i="4"/>
  <c r="H238" i="4"/>
  <c r="I238" i="4" s="1"/>
  <c r="M239" i="4"/>
  <c r="J239" i="4"/>
  <c r="E240" i="4"/>
  <c r="F240" i="4"/>
  <c r="G240" i="4" s="1"/>
  <c r="L238" i="1"/>
  <c r="K238" i="1"/>
  <c r="H238" i="1"/>
  <c r="I238" i="1" s="1"/>
  <c r="K239" i="1"/>
  <c r="L239" i="1"/>
  <c r="H239" i="1"/>
  <c r="I239" i="1" s="1"/>
  <c r="J238" i="4"/>
  <c r="L239" i="4"/>
  <c r="K239" i="4"/>
  <c r="H239" i="4"/>
  <c r="I239" i="4" s="1"/>
  <c r="D240" i="1"/>
  <c r="B241" i="1"/>
  <c r="C241" i="1"/>
  <c r="A242" i="1"/>
  <c r="J238" i="1"/>
  <c r="N239" i="1"/>
  <c r="M239" i="1"/>
  <c r="J239" i="1"/>
  <c r="N238" i="4" l="1"/>
  <c r="N238" i="1"/>
  <c r="F240" i="1"/>
  <c r="G240" i="1" s="1"/>
  <c r="E240" i="1"/>
  <c r="P239" i="4"/>
  <c r="O239" i="4"/>
  <c r="M238" i="4"/>
  <c r="J240" i="4"/>
  <c r="N239" i="4"/>
  <c r="B242" i="4"/>
  <c r="C242" i="4"/>
  <c r="A243" i="4"/>
  <c r="P238" i="1"/>
  <c r="O238" i="1"/>
  <c r="P238" i="4"/>
  <c r="O238" i="4"/>
  <c r="F241" i="4"/>
  <c r="G241" i="4" s="1"/>
  <c r="E241" i="4"/>
  <c r="B242" i="1"/>
  <c r="A243" i="1"/>
  <c r="C242" i="1"/>
  <c r="L240" i="4"/>
  <c r="K240" i="4"/>
  <c r="H240" i="4"/>
  <c r="I240" i="4" s="1"/>
  <c r="M238" i="1"/>
  <c r="D241" i="1"/>
  <c r="O239" i="1"/>
  <c r="P239" i="1"/>
  <c r="D242" i="1" l="1"/>
  <c r="P240" i="4"/>
  <c r="O240" i="4"/>
  <c r="C243" i="4"/>
  <c r="A244" i="4"/>
  <c r="B243" i="4"/>
  <c r="D243" i="4" s="1"/>
  <c r="D242" i="4"/>
  <c r="M240" i="4"/>
  <c r="B243" i="1"/>
  <c r="D243" i="1" s="1"/>
  <c r="C243" i="1"/>
  <c r="A244" i="1"/>
  <c r="F241" i="1"/>
  <c r="G241" i="1" s="1"/>
  <c r="E241" i="1"/>
  <c r="L241" i="4"/>
  <c r="K241" i="4"/>
  <c r="H241" i="4"/>
  <c r="I241" i="4" s="1"/>
  <c r="N240" i="4"/>
  <c r="K240" i="1"/>
  <c r="L240" i="1"/>
  <c r="H240" i="1"/>
  <c r="I240" i="1" s="1"/>
  <c r="F242" i="1"/>
  <c r="G242" i="1" s="1"/>
  <c r="E242" i="1"/>
  <c r="J241" i="4"/>
  <c r="J240" i="1"/>
  <c r="M241" i="4" l="1"/>
  <c r="J242" i="1"/>
  <c r="L241" i="1"/>
  <c r="K241" i="1"/>
  <c r="H241" i="1"/>
  <c r="I241" i="1" s="1"/>
  <c r="P241" i="4"/>
  <c r="O241" i="4"/>
  <c r="M241" i="1"/>
  <c r="J241" i="1"/>
  <c r="F243" i="4"/>
  <c r="G243" i="4" s="1"/>
  <c r="E243" i="4"/>
  <c r="P240" i="1"/>
  <c r="O240" i="1"/>
  <c r="N241" i="4"/>
  <c r="F243" i="1"/>
  <c r="G243" i="1" s="1"/>
  <c r="E243" i="1"/>
  <c r="M240" i="1"/>
  <c r="E242" i="4"/>
  <c r="F242" i="4"/>
  <c r="G242" i="4" s="1"/>
  <c r="N240" i="1"/>
  <c r="L242" i="1"/>
  <c r="K242" i="1"/>
  <c r="H242" i="1"/>
  <c r="I242" i="1" s="1"/>
  <c r="B244" i="1"/>
  <c r="D244" i="1" s="1"/>
  <c r="C244" i="1"/>
  <c r="A245" i="1"/>
  <c r="B244" i="4"/>
  <c r="C244" i="4"/>
  <c r="A245" i="4"/>
  <c r="D244" i="4" l="1"/>
  <c r="L242" i="4"/>
  <c r="K242" i="4"/>
  <c r="H242" i="4"/>
  <c r="I242" i="4" s="1"/>
  <c r="F244" i="1"/>
  <c r="G244" i="1" s="1"/>
  <c r="E244" i="1"/>
  <c r="B245" i="1"/>
  <c r="C245" i="1"/>
  <c r="A246" i="1"/>
  <c r="J243" i="4"/>
  <c r="E244" i="4"/>
  <c r="F244" i="4"/>
  <c r="G244" i="4" s="1"/>
  <c r="K243" i="1"/>
  <c r="L243" i="1"/>
  <c r="H243" i="1"/>
  <c r="I243" i="1" s="1"/>
  <c r="P241" i="1"/>
  <c r="O241" i="1"/>
  <c r="M242" i="1"/>
  <c r="C245" i="4"/>
  <c r="A246" i="4"/>
  <c r="B245" i="4"/>
  <c r="P242" i="1"/>
  <c r="O242" i="1"/>
  <c r="J242" i="4"/>
  <c r="J243" i="1"/>
  <c r="L243" i="4"/>
  <c r="K243" i="4"/>
  <c r="H243" i="4"/>
  <c r="I243" i="4" s="1"/>
  <c r="N241" i="1"/>
  <c r="N242" i="1"/>
  <c r="N243" i="1" l="1"/>
  <c r="M242" i="4"/>
  <c r="M243" i="4"/>
  <c r="D245" i="1"/>
  <c r="F245" i="1" s="1"/>
  <c r="G245" i="1" s="1"/>
  <c r="N242" i="4"/>
  <c r="O243" i="1"/>
  <c r="P243" i="1"/>
  <c r="B246" i="1"/>
  <c r="D246" i="1" s="1"/>
  <c r="C246" i="1"/>
  <c r="A247" i="1"/>
  <c r="P242" i="4"/>
  <c r="O242" i="4"/>
  <c r="M244" i="1"/>
  <c r="J244" i="1"/>
  <c r="B246" i="4"/>
  <c r="C246" i="4"/>
  <c r="A247" i="4"/>
  <c r="E245" i="1"/>
  <c r="L244" i="4"/>
  <c r="K244" i="4"/>
  <c r="H244" i="4"/>
  <c r="I244" i="4" s="1"/>
  <c r="P243" i="4"/>
  <c r="O243" i="4"/>
  <c r="M243" i="1"/>
  <c r="D245" i="4"/>
  <c r="J244" i="4"/>
  <c r="N243" i="4"/>
  <c r="L244" i="1"/>
  <c r="K244" i="1"/>
  <c r="H244" i="1"/>
  <c r="I244" i="1" s="1"/>
  <c r="N244" i="4" l="1"/>
  <c r="D246" i="4"/>
  <c r="M244" i="4"/>
  <c r="C247" i="4"/>
  <c r="A248" i="4"/>
  <c r="B247" i="4"/>
  <c r="D247" i="4" s="1"/>
  <c r="K245" i="1"/>
  <c r="L245" i="1"/>
  <c r="H245" i="1"/>
  <c r="I245" i="1" s="1"/>
  <c r="F246" i="1"/>
  <c r="G246" i="1" s="1"/>
  <c r="E246" i="1"/>
  <c r="N245" i="1"/>
  <c r="M245" i="1"/>
  <c r="J245" i="1"/>
  <c r="E246" i="4"/>
  <c r="F246" i="4"/>
  <c r="G246" i="4" s="1"/>
  <c r="B247" i="1"/>
  <c r="D247" i="1" s="1"/>
  <c r="C247" i="1"/>
  <c r="A248" i="1"/>
  <c r="F245" i="4"/>
  <c r="G245" i="4" s="1"/>
  <c r="E245" i="4"/>
  <c r="P244" i="4"/>
  <c r="O244" i="4"/>
  <c r="P244" i="1"/>
  <c r="O244" i="1"/>
  <c r="N244" i="1"/>
  <c r="L246" i="4" l="1"/>
  <c r="K246" i="4"/>
  <c r="H246" i="4"/>
  <c r="I246" i="4" s="1"/>
  <c r="B248" i="1"/>
  <c r="A249" i="1"/>
  <c r="C248" i="1"/>
  <c r="N246" i="1"/>
  <c r="M246" i="1"/>
  <c r="J246" i="1"/>
  <c r="E247" i="4"/>
  <c r="F247" i="4"/>
  <c r="G247" i="4" s="1"/>
  <c r="A249" i="4"/>
  <c r="B248" i="4"/>
  <c r="C248" i="4"/>
  <c r="L246" i="1"/>
  <c r="K246" i="1"/>
  <c r="H246" i="1"/>
  <c r="I246" i="1" s="1"/>
  <c r="L245" i="4"/>
  <c r="K245" i="4"/>
  <c r="H245" i="4"/>
  <c r="I245" i="4" s="1"/>
  <c r="F247" i="1"/>
  <c r="G247" i="1" s="1"/>
  <c r="E247" i="1"/>
  <c r="O245" i="1"/>
  <c r="P245" i="1"/>
  <c r="J245" i="4"/>
  <c r="M246" i="4"/>
  <c r="J246" i="4"/>
  <c r="N246" i="4" l="1"/>
  <c r="D248" i="4"/>
  <c r="P245" i="4"/>
  <c r="O245" i="4"/>
  <c r="B249" i="1"/>
  <c r="C249" i="1"/>
  <c r="A250" i="1"/>
  <c r="C249" i="4"/>
  <c r="A250" i="4"/>
  <c r="B249" i="4"/>
  <c r="J247" i="4"/>
  <c r="P246" i="4"/>
  <c r="O246" i="4"/>
  <c r="K247" i="1"/>
  <c r="L247" i="1"/>
  <c r="H247" i="1"/>
  <c r="I247" i="1" s="1"/>
  <c r="E248" i="4"/>
  <c r="F248" i="4"/>
  <c r="G248" i="4" s="1"/>
  <c r="M245" i="4"/>
  <c r="L247" i="4"/>
  <c r="K247" i="4"/>
  <c r="H247" i="4"/>
  <c r="I247" i="4" s="1"/>
  <c r="N245" i="4"/>
  <c r="N247" i="1"/>
  <c r="J247" i="1"/>
  <c r="P246" i="1"/>
  <c r="O246" i="1"/>
  <c r="D248" i="1"/>
  <c r="D249" i="4" l="1"/>
  <c r="A251" i="4"/>
  <c r="B250" i="4"/>
  <c r="D250" i="4" s="1"/>
  <c r="C250" i="4"/>
  <c r="E249" i="4"/>
  <c r="F249" i="4"/>
  <c r="G249" i="4" s="1"/>
  <c r="D249" i="1"/>
  <c r="P247" i="4"/>
  <c r="O247" i="4"/>
  <c r="P247" i="1"/>
  <c r="O247" i="1"/>
  <c r="B250" i="1"/>
  <c r="A251" i="1"/>
  <c r="C250" i="1"/>
  <c r="J248" i="4"/>
  <c r="M247" i="4"/>
  <c r="F248" i="1"/>
  <c r="G248" i="1" s="1"/>
  <c r="E248" i="1"/>
  <c r="M247" i="1"/>
  <c r="L248" i="4"/>
  <c r="K248" i="4"/>
  <c r="H248" i="4"/>
  <c r="I248" i="4" s="1"/>
  <c r="N247" i="4"/>
  <c r="D250" i="1" l="1"/>
  <c r="B251" i="1"/>
  <c r="C251" i="1"/>
  <c r="A252" i="1"/>
  <c r="E250" i="4"/>
  <c r="F250" i="4"/>
  <c r="G250" i="4" s="1"/>
  <c r="L248" i="1"/>
  <c r="K248" i="1"/>
  <c r="H248" i="1"/>
  <c r="I248" i="1" s="1"/>
  <c r="M248" i="4"/>
  <c r="C251" i="4"/>
  <c r="A252" i="4"/>
  <c r="B251" i="4"/>
  <c r="D251" i="4" s="1"/>
  <c r="J248" i="1"/>
  <c r="F249" i="1"/>
  <c r="G249" i="1" s="1"/>
  <c r="E249" i="1"/>
  <c r="F250" i="1"/>
  <c r="G250" i="1" s="1"/>
  <c r="E250" i="1"/>
  <c r="L249" i="4"/>
  <c r="K249" i="4"/>
  <c r="H249" i="4"/>
  <c r="I249" i="4" s="1"/>
  <c r="P248" i="4"/>
  <c r="O248" i="4"/>
  <c r="N248" i="4"/>
  <c r="J249" i="4"/>
  <c r="N249" i="4" l="1"/>
  <c r="J249" i="1"/>
  <c r="O248" i="1"/>
  <c r="P248" i="1"/>
  <c r="M249" i="4"/>
  <c r="L250" i="1"/>
  <c r="K250" i="1"/>
  <c r="H250" i="1"/>
  <c r="I250" i="1" s="1"/>
  <c r="F251" i="4"/>
  <c r="G251" i="4" s="1"/>
  <c r="E251" i="4"/>
  <c r="B252" i="1"/>
  <c r="C252" i="1"/>
  <c r="A253" i="1"/>
  <c r="B252" i="4"/>
  <c r="C252" i="4"/>
  <c r="A253" i="4"/>
  <c r="L250" i="4"/>
  <c r="K250" i="4"/>
  <c r="H250" i="4"/>
  <c r="I250" i="4" s="1"/>
  <c r="P249" i="4"/>
  <c r="O249" i="4"/>
  <c r="J250" i="1"/>
  <c r="M248" i="1"/>
  <c r="L249" i="1"/>
  <c r="K249" i="1"/>
  <c r="H249" i="1"/>
  <c r="I249" i="1" s="1"/>
  <c r="N248" i="1"/>
  <c r="M250" i="4"/>
  <c r="J250" i="4"/>
  <c r="D251" i="1"/>
  <c r="N250" i="1" l="1"/>
  <c r="M250" i="1"/>
  <c r="D252" i="4"/>
  <c r="P250" i="4"/>
  <c r="O250" i="4"/>
  <c r="E252" i="4"/>
  <c r="F252" i="4"/>
  <c r="G252" i="4" s="1"/>
  <c r="F251" i="1"/>
  <c r="G251" i="1" s="1"/>
  <c r="E251" i="1"/>
  <c r="M249" i="1"/>
  <c r="C253" i="4"/>
  <c r="A254" i="4"/>
  <c r="B253" i="4"/>
  <c r="N250" i="4"/>
  <c r="L251" i="4"/>
  <c r="K251" i="4"/>
  <c r="H251" i="4"/>
  <c r="I251" i="4" s="1"/>
  <c r="B253" i="1"/>
  <c r="C253" i="1"/>
  <c r="A254" i="1"/>
  <c r="N251" i="4"/>
  <c r="M251" i="4"/>
  <c r="J251" i="4"/>
  <c r="O249" i="1"/>
  <c r="P249" i="1"/>
  <c r="D252" i="1"/>
  <c r="P250" i="1"/>
  <c r="O250" i="1"/>
  <c r="N249" i="1"/>
  <c r="F252" i="1" l="1"/>
  <c r="G252" i="1" s="1"/>
  <c r="E252" i="1"/>
  <c r="D253" i="1"/>
  <c r="D253" i="4"/>
  <c r="L252" i="4"/>
  <c r="K252" i="4"/>
  <c r="H252" i="4"/>
  <c r="I252" i="4" s="1"/>
  <c r="B254" i="1"/>
  <c r="C254" i="1"/>
  <c r="A255" i="1"/>
  <c r="K251" i="1"/>
  <c r="L251" i="1"/>
  <c r="H251" i="1"/>
  <c r="I251" i="1" s="1"/>
  <c r="J252" i="4"/>
  <c r="P251" i="4"/>
  <c r="O251" i="4"/>
  <c r="C254" i="4"/>
  <c r="A255" i="4"/>
  <c r="B254" i="4"/>
  <c r="D254" i="4" s="1"/>
  <c r="N251" i="1"/>
  <c r="M251" i="1"/>
  <c r="J251" i="1"/>
  <c r="M252" i="4" l="1"/>
  <c r="N252" i="4"/>
  <c r="C255" i="4"/>
  <c r="A256" i="4"/>
  <c r="B255" i="4"/>
  <c r="D255" i="4" s="1"/>
  <c r="P252" i="4"/>
  <c r="O252" i="4"/>
  <c r="F253" i="1"/>
  <c r="G253" i="1" s="1"/>
  <c r="E253" i="1"/>
  <c r="F253" i="4"/>
  <c r="G253" i="4" s="1"/>
  <c r="E253" i="4"/>
  <c r="K252" i="1"/>
  <c r="L252" i="1"/>
  <c r="H252" i="1"/>
  <c r="I252" i="1" s="1"/>
  <c r="E254" i="4"/>
  <c r="F254" i="4"/>
  <c r="G254" i="4" s="1"/>
  <c r="B255" i="1"/>
  <c r="D255" i="1" s="1"/>
  <c r="C255" i="1"/>
  <c r="A256" i="1"/>
  <c r="P251" i="1"/>
  <c r="O251" i="1"/>
  <c r="D254" i="1"/>
  <c r="J252" i="1"/>
  <c r="F254" i="1" l="1"/>
  <c r="G254" i="1" s="1"/>
  <c r="E254" i="1"/>
  <c r="F255" i="1"/>
  <c r="G255" i="1" s="1"/>
  <c r="E255" i="1"/>
  <c r="L253" i="1"/>
  <c r="K253" i="1"/>
  <c r="H253" i="1"/>
  <c r="I253" i="1" s="1"/>
  <c r="E255" i="4"/>
  <c r="F255" i="4"/>
  <c r="G255" i="4" s="1"/>
  <c r="A257" i="4"/>
  <c r="B256" i="4"/>
  <c r="C256" i="4"/>
  <c r="J253" i="4"/>
  <c r="N252" i="1"/>
  <c r="B256" i="1"/>
  <c r="D256" i="1" s="1"/>
  <c r="A257" i="1"/>
  <c r="C256" i="1"/>
  <c r="P252" i="1"/>
  <c r="O252" i="1"/>
  <c r="J254" i="4"/>
  <c r="M253" i="1"/>
  <c r="J253" i="1"/>
  <c r="M252" i="1"/>
  <c r="L254" i="4"/>
  <c r="K254" i="4"/>
  <c r="H254" i="4"/>
  <c r="I254" i="4" s="1"/>
  <c r="L253" i="4"/>
  <c r="K253" i="4"/>
  <c r="H253" i="4"/>
  <c r="I253" i="4" s="1"/>
  <c r="N253" i="1" l="1"/>
  <c r="N254" i="4"/>
  <c r="L255" i="4"/>
  <c r="K255" i="4"/>
  <c r="H255" i="4"/>
  <c r="I255" i="4" s="1"/>
  <c r="K255" i="1"/>
  <c r="L255" i="1"/>
  <c r="H255" i="1"/>
  <c r="I255" i="1" s="1"/>
  <c r="P254" i="4"/>
  <c r="O254" i="4"/>
  <c r="M254" i="4"/>
  <c r="O253" i="1"/>
  <c r="P253" i="1"/>
  <c r="J255" i="1"/>
  <c r="P253" i="4"/>
  <c r="O253" i="4"/>
  <c r="D256" i="4"/>
  <c r="L254" i="1"/>
  <c r="K254" i="1"/>
  <c r="H254" i="1"/>
  <c r="I254" i="1" s="1"/>
  <c r="F256" i="1"/>
  <c r="G256" i="1" s="1"/>
  <c r="E256" i="1"/>
  <c r="M253" i="4"/>
  <c r="B257" i="1"/>
  <c r="D257" i="1" s="1"/>
  <c r="C257" i="1"/>
  <c r="A258" i="1"/>
  <c r="N253" i="4"/>
  <c r="C257" i="4"/>
  <c r="A258" i="4"/>
  <c r="B257" i="4"/>
  <c r="N255" i="4"/>
  <c r="J255" i="4"/>
  <c r="J254" i="1"/>
  <c r="N255" i="1" l="1"/>
  <c r="M255" i="4"/>
  <c r="M254" i="1"/>
  <c r="P255" i="4"/>
  <c r="O255" i="4"/>
  <c r="F257" i="1"/>
  <c r="G257" i="1" s="1"/>
  <c r="E257" i="1"/>
  <c r="O255" i="1"/>
  <c r="P255" i="1"/>
  <c r="P254" i="1"/>
  <c r="O254" i="1"/>
  <c r="N254" i="1"/>
  <c r="A259" i="4"/>
  <c r="B258" i="4"/>
  <c r="C258" i="4"/>
  <c r="K256" i="1"/>
  <c r="L256" i="1"/>
  <c r="H256" i="1"/>
  <c r="I256" i="1" s="1"/>
  <c r="D257" i="4"/>
  <c r="B258" i="1"/>
  <c r="A259" i="1"/>
  <c r="C258" i="1"/>
  <c r="J256" i="1"/>
  <c r="E256" i="4"/>
  <c r="F256" i="4"/>
  <c r="G256" i="4" s="1"/>
  <c r="M255" i="1"/>
  <c r="O256" i="1" l="1"/>
  <c r="P256" i="1"/>
  <c r="B259" i="1"/>
  <c r="C259" i="1"/>
  <c r="A260" i="1"/>
  <c r="D258" i="1"/>
  <c r="D258" i="4"/>
  <c r="L256" i="4"/>
  <c r="K256" i="4"/>
  <c r="H256" i="4"/>
  <c r="I256" i="4" s="1"/>
  <c r="J257" i="1"/>
  <c r="M256" i="1"/>
  <c r="J256" i="4"/>
  <c r="N256" i="1"/>
  <c r="E257" i="4"/>
  <c r="F257" i="4"/>
  <c r="G257" i="4" s="1"/>
  <c r="C259" i="4"/>
  <c r="A260" i="4"/>
  <c r="B259" i="4"/>
  <c r="D259" i="4" s="1"/>
  <c r="L257" i="1"/>
  <c r="K257" i="1"/>
  <c r="H257" i="1"/>
  <c r="I257" i="1" s="1"/>
  <c r="F258" i="1" l="1"/>
  <c r="G258" i="1" s="1"/>
  <c r="E258" i="1"/>
  <c r="J257" i="4"/>
  <c r="M256" i="4"/>
  <c r="M257" i="1"/>
  <c r="B260" i="1"/>
  <c r="C260" i="1"/>
  <c r="A261" i="1"/>
  <c r="B260" i="4"/>
  <c r="D260" i="4" s="1"/>
  <c r="C260" i="4"/>
  <c r="A261" i="4"/>
  <c r="L257" i="4"/>
  <c r="K257" i="4"/>
  <c r="H257" i="4"/>
  <c r="I257" i="4" s="1"/>
  <c r="N256" i="4"/>
  <c r="N257" i="1"/>
  <c r="E258" i="4"/>
  <c r="F258" i="4"/>
  <c r="G258" i="4" s="1"/>
  <c r="D259" i="1"/>
  <c r="P257" i="1"/>
  <c r="O257" i="1"/>
  <c r="P256" i="4"/>
  <c r="O256" i="4"/>
  <c r="F259" i="4"/>
  <c r="G259" i="4" s="1"/>
  <c r="E259" i="4"/>
  <c r="J258" i="4" l="1"/>
  <c r="M257" i="4"/>
  <c r="L259" i="4"/>
  <c r="K259" i="4"/>
  <c r="H259" i="4"/>
  <c r="I259" i="4" s="1"/>
  <c r="L258" i="4"/>
  <c r="K258" i="4"/>
  <c r="H258" i="4"/>
  <c r="I258" i="4" s="1"/>
  <c r="N257" i="4"/>
  <c r="E260" i="4"/>
  <c r="F260" i="4"/>
  <c r="G260" i="4" s="1"/>
  <c r="L258" i="1"/>
  <c r="K258" i="1"/>
  <c r="H258" i="1"/>
  <c r="I258" i="1" s="1"/>
  <c r="P257" i="4"/>
  <c r="O257" i="4"/>
  <c r="J259" i="4"/>
  <c r="B261" i="1"/>
  <c r="C261" i="1"/>
  <c r="A262" i="1"/>
  <c r="F259" i="1"/>
  <c r="G259" i="1" s="1"/>
  <c r="E259" i="1"/>
  <c r="C261" i="4"/>
  <c r="A262" i="4"/>
  <c r="B261" i="4"/>
  <c r="D261" i="4" s="1"/>
  <c r="D260" i="1"/>
  <c r="J258" i="1"/>
  <c r="M258" i="1" l="1"/>
  <c r="D261" i="1"/>
  <c r="M259" i="4"/>
  <c r="N259" i="4"/>
  <c r="P258" i="1"/>
  <c r="O258" i="1"/>
  <c r="N258" i="1"/>
  <c r="B262" i="1"/>
  <c r="C262" i="1"/>
  <c r="A263" i="1"/>
  <c r="P259" i="4"/>
  <c r="O259" i="4"/>
  <c r="F260" i="1"/>
  <c r="G260" i="1" s="1"/>
  <c r="E260" i="1"/>
  <c r="K259" i="1"/>
  <c r="L259" i="1"/>
  <c r="H259" i="1"/>
  <c r="I259" i="1" s="1"/>
  <c r="P258" i="4"/>
  <c r="O258" i="4"/>
  <c r="M258" i="4"/>
  <c r="L260" i="4"/>
  <c r="K260" i="4"/>
  <c r="H260" i="4"/>
  <c r="I260" i="4" s="1"/>
  <c r="F261" i="4"/>
  <c r="G261" i="4" s="1"/>
  <c r="E261" i="4"/>
  <c r="F261" i="1"/>
  <c r="G261" i="1" s="1"/>
  <c r="E261" i="1"/>
  <c r="C262" i="4"/>
  <c r="A263" i="4"/>
  <c r="B262" i="4"/>
  <c r="D262" i="4" s="1"/>
  <c r="N259" i="1"/>
  <c r="M259" i="1"/>
  <c r="J259" i="1"/>
  <c r="J260" i="4"/>
  <c r="N258" i="4"/>
  <c r="N260" i="4" l="1"/>
  <c r="M260" i="4"/>
  <c r="J261" i="4"/>
  <c r="K261" i="1"/>
  <c r="L261" i="1"/>
  <c r="H261" i="1"/>
  <c r="I261" i="1" s="1"/>
  <c r="P260" i="4"/>
  <c r="O260" i="4"/>
  <c r="J261" i="1"/>
  <c r="L260" i="1"/>
  <c r="K260" i="1"/>
  <c r="H260" i="1"/>
  <c r="I260" i="1" s="1"/>
  <c r="C263" i="4"/>
  <c r="A264" i="4"/>
  <c r="B263" i="4"/>
  <c r="E262" i="4"/>
  <c r="F262" i="4"/>
  <c r="G262" i="4" s="1"/>
  <c r="L261" i="4"/>
  <c r="K261" i="4"/>
  <c r="H261" i="4"/>
  <c r="I261" i="4" s="1"/>
  <c r="P259" i="1"/>
  <c r="O259" i="1"/>
  <c r="N260" i="1"/>
  <c r="J260" i="1"/>
  <c r="B263" i="1"/>
  <c r="C263" i="1"/>
  <c r="A264" i="1"/>
  <c r="D262" i="1"/>
  <c r="D263" i="1" l="1"/>
  <c r="M261" i="1"/>
  <c r="F262" i="1"/>
  <c r="G262" i="1" s="1"/>
  <c r="E262" i="1"/>
  <c r="J262" i="4"/>
  <c r="F263" i="1"/>
  <c r="G263" i="1" s="1"/>
  <c r="E263" i="1"/>
  <c r="P261" i="4"/>
  <c r="O261" i="4"/>
  <c r="O261" i="1"/>
  <c r="P261" i="1"/>
  <c r="M261" i="4"/>
  <c r="L262" i="4"/>
  <c r="K262" i="4"/>
  <c r="H262" i="4"/>
  <c r="I262" i="4" s="1"/>
  <c r="P260" i="1"/>
  <c r="O260" i="1"/>
  <c r="B264" i="1"/>
  <c r="A265" i="1"/>
  <c r="C264" i="1"/>
  <c r="M260" i="1"/>
  <c r="D263" i="4"/>
  <c r="A265" i="4"/>
  <c r="B264" i="4"/>
  <c r="D264" i="4" s="1"/>
  <c r="C264" i="4"/>
  <c r="N261" i="1"/>
  <c r="N261" i="4"/>
  <c r="M262" i="4" l="1"/>
  <c r="E264" i="4"/>
  <c r="F264" i="4"/>
  <c r="G264" i="4" s="1"/>
  <c r="D264" i="1"/>
  <c r="P262" i="4"/>
  <c r="O262" i="4"/>
  <c r="K263" i="1"/>
  <c r="L263" i="1"/>
  <c r="H263" i="1"/>
  <c r="I263" i="1" s="1"/>
  <c r="N262" i="4"/>
  <c r="B265" i="1"/>
  <c r="C265" i="1"/>
  <c r="A266" i="1"/>
  <c r="J263" i="1"/>
  <c r="L262" i="1"/>
  <c r="K262" i="1"/>
  <c r="H262" i="1"/>
  <c r="I262" i="1" s="1"/>
  <c r="C265" i="4"/>
  <c r="A266" i="4"/>
  <c r="B265" i="4"/>
  <c r="D265" i="4" s="1"/>
  <c r="E263" i="4"/>
  <c r="F263" i="4"/>
  <c r="G263" i="4" s="1"/>
  <c r="N262" i="1"/>
  <c r="J262" i="1"/>
  <c r="D265" i="1" l="1"/>
  <c r="E265" i="4"/>
  <c r="F265" i="4"/>
  <c r="G265" i="4" s="1"/>
  <c r="P263" i="1"/>
  <c r="O263" i="1"/>
  <c r="J263" i="4"/>
  <c r="B266" i="1"/>
  <c r="D266" i="1" s="1"/>
  <c r="A267" i="1"/>
  <c r="C266" i="1"/>
  <c r="F264" i="1"/>
  <c r="G264" i="1" s="1"/>
  <c r="E264" i="1"/>
  <c r="F265" i="1"/>
  <c r="G265" i="1" s="1"/>
  <c r="E265" i="1"/>
  <c r="M264" i="4"/>
  <c r="J264" i="4"/>
  <c r="L263" i="4"/>
  <c r="K263" i="4"/>
  <c r="H263" i="4"/>
  <c r="I263" i="4" s="1"/>
  <c r="P262" i="1"/>
  <c r="O262" i="1"/>
  <c r="M263" i="1"/>
  <c r="M262" i="1"/>
  <c r="A267" i="4"/>
  <c r="B266" i="4"/>
  <c r="D266" i="4" s="1"/>
  <c r="C266" i="4"/>
  <c r="N263" i="1"/>
  <c r="L264" i="4"/>
  <c r="K264" i="4"/>
  <c r="H264" i="4"/>
  <c r="I264" i="4" s="1"/>
  <c r="N264" i="4" l="1"/>
  <c r="J264" i="1"/>
  <c r="E266" i="4"/>
  <c r="F266" i="4"/>
  <c r="G266" i="4" s="1"/>
  <c r="L265" i="1"/>
  <c r="K265" i="1"/>
  <c r="H265" i="1"/>
  <c r="I265" i="1" s="1"/>
  <c r="M263" i="4"/>
  <c r="J265" i="4"/>
  <c r="P263" i="4"/>
  <c r="O263" i="4"/>
  <c r="L264" i="1"/>
  <c r="K264" i="1"/>
  <c r="H264" i="1"/>
  <c r="I264" i="1" s="1"/>
  <c r="P264" i="4"/>
  <c r="O264" i="4"/>
  <c r="C267" i="4"/>
  <c r="A268" i="4"/>
  <c r="B267" i="4"/>
  <c r="D267" i="4" s="1"/>
  <c r="J265" i="1"/>
  <c r="B267" i="1"/>
  <c r="D267" i="1" s="1"/>
  <c r="C267" i="1"/>
  <c r="A268" i="1"/>
  <c r="F266" i="1"/>
  <c r="G266" i="1" s="1"/>
  <c r="E266" i="1"/>
  <c r="N263" i="4"/>
  <c r="L265" i="4"/>
  <c r="K265" i="4"/>
  <c r="H265" i="4"/>
  <c r="I265" i="4" s="1"/>
  <c r="N265" i="1" l="1"/>
  <c r="M265" i="1"/>
  <c r="M265" i="4"/>
  <c r="P265" i="4"/>
  <c r="O265" i="4"/>
  <c r="F267" i="1"/>
  <c r="G267" i="1" s="1"/>
  <c r="E267" i="1"/>
  <c r="B268" i="4"/>
  <c r="C268" i="4"/>
  <c r="A269" i="4"/>
  <c r="N265" i="4"/>
  <c r="M264" i="1"/>
  <c r="J266" i="1"/>
  <c r="O264" i="1"/>
  <c r="P264" i="1"/>
  <c r="J266" i="4"/>
  <c r="N264" i="1"/>
  <c r="B268" i="1"/>
  <c r="C268" i="1"/>
  <c r="A269" i="1"/>
  <c r="L266" i="1"/>
  <c r="K266" i="1"/>
  <c r="H266" i="1"/>
  <c r="I266" i="1" s="1"/>
  <c r="F267" i="4"/>
  <c r="G267" i="4" s="1"/>
  <c r="E267" i="4"/>
  <c r="O265" i="1"/>
  <c r="P265" i="1"/>
  <c r="L266" i="4"/>
  <c r="K266" i="4"/>
  <c r="H266" i="4"/>
  <c r="I266" i="4" s="1"/>
  <c r="M266" i="4" l="1"/>
  <c r="D268" i="1"/>
  <c r="F268" i="1"/>
  <c r="G268" i="1" s="1"/>
  <c r="E268" i="1"/>
  <c r="N266" i="4"/>
  <c r="M266" i="1"/>
  <c r="C269" i="4"/>
  <c r="A270" i="4"/>
  <c r="B269" i="4"/>
  <c r="J267" i="1"/>
  <c r="K267" i="1"/>
  <c r="L267" i="1"/>
  <c r="H267" i="1"/>
  <c r="I267" i="1" s="1"/>
  <c r="L267" i="4"/>
  <c r="K267" i="4"/>
  <c r="H267" i="4"/>
  <c r="I267" i="4" s="1"/>
  <c r="N266" i="1"/>
  <c r="D268" i="4"/>
  <c r="P266" i="1"/>
  <c r="O266" i="1"/>
  <c r="P266" i="4"/>
  <c r="O266" i="4"/>
  <c r="J267" i="4"/>
  <c r="B269" i="1"/>
  <c r="C269" i="1"/>
  <c r="A270" i="1"/>
  <c r="N267" i="1" l="1"/>
  <c r="D269" i="4"/>
  <c r="M267" i="4"/>
  <c r="F269" i="4"/>
  <c r="G269" i="4" s="1"/>
  <c r="E269" i="4"/>
  <c r="C270" i="4"/>
  <c r="A271" i="4"/>
  <c r="B270" i="4"/>
  <c r="D270" i="4" s="1"/>
  <c r="P267" i="4"/>
  <c r="O267" i="4"/>
  <c r="N267" i="4"/>
  <c r="D269" i="1"/>
  <c r="E268" i="4"/>
  <c r="F268" i="4"/>
  <c r="G268" i="4" s="1"/>
  <c r="K268" i="1"/>
  <c r="L268" i="1"/>
  <c r="H268" i="1"/>
  <c r="I268" i="1" s="1"/>
  <c r="B270" i="1"/>
  <c r="C270" i="1"/>
  <c r="A271" i="1"/>
  <c r="P267" i="1"/>
  <c r="O267" i="1"/>
  <c r="M267" i="1"/>
  <c r="M268" i="1"/>
  <c r="N268" i="1"/>
  <c r="J268" i="1"/>
  <c r="J268" i="4" l="1"/>
  <c r="P268" i="1"/>
  <c r="O268" i="1"/>
  <c r="L268" i="4"/>
  <c r="K268" i="4"/>
  <c r="H268" i="4"/>
  <c r="I268" i="4" s="1"/>
  <c r="L269" i="4"/>
  <c r="K269" i="4"/>
  <c r="H269" i="4"/>
  <c r="I269" i="4" s="1"/>
  <c r="C271" i="4"/>
  <c r="A272" i="4"/>
  <c r="B271" i="4"/>
  <c r="B271" i="1"/>
  <c r="C271" i="1"/>
  <c r="A272" i="1"/>
  <c r="F269" i="1"/>
  <c r="G269" i="1" s="1"/>
  <c r="E269" i="1"/>
  <c r="N269" i="4"/>
  <c r="J269" i="4"/>
  <c r="D270" i="1"/>
  <c r="E270" i="4"/>
  <c r="F270" i="4"/>
  <c r="G270" i="4" s="1"/>
  <c r="B272" i="1" l="1"/>
  <c r="A273" i="1"/>
  <c r="C272" i="1"/>
  <c r="P268" i="4"/>
  <c r="O268" i="4"/>
  <c r="F270" i="1"/>
  <c r="G270" i="1" s="1"/>
  <c r="E270" i="1"/>
  <c r="L269" i="1"/>
  <c r="K269" i="1"/>
  <c r="H269" i="1"/>
  <c r="I269" i="1" s="1"/>
  <c r="D271" i="1"/>
  <c r="P269" i="4"/>
  <c r="O269" i="4"/>
  <c r="L270" i="4"/>
  <c r="K270" i="4"/>
  <c r="H270" i="4"/>
  <c r="I270" i="4" s="1"/>
  <c r="A273" i="4"/>
  <c r="B272" i="4"/>
  <c r="C272" i="4"/>
  <c r="M268" i="4"/>
  <c r="M269" i="1"/>
  <c r="J269" i="1"/>
  <c r="D271" i="4"/>
  <c r="J270" i="4"/>
  <c r="M269" i="4"/>
  <c r="N268" i="4"/>
  <c r="D272" i="1" l="1"/>
  <c r="C273" i="4"/>
  <c r="A274" i="4"/>
  <c r="B273" i="4"/>
  <c r="D273" i="4" s="1"/>
  <c r="F271" i="1"/>
  <c r="G271" i="1" s="1"/>
  <c r="E271" i="1"/>
  <c r="L270" i="1"/>
  <c r="K270" i="1"/>
  <c r="H270" i="1"/>
  <c r="I270" i="1" s="1"/>
  <c r="E271" i="4"/>
  <c r="F271" i="4"/>
  <c r="G271" i="4" s="1"/>
  <c r="P270" i="4"/>
  <c r="O270" i="4"/>
  <c r="J270" i="1"/>
  <c r="F272" i="1"/>
  <c r="G272" i="1" s="1"/>
  <c r="E272" i="1"/>
  <c r="M270" i="4"/>
  <c r="O269" i="1"/>
  <c r="P269" i="1"/>
  <c r="N270" i="4"/>
  <c r="N269" i="1"/>
  <c r="D272" i="4"/>
  <c r="B273" i="1"/>
  <c r="C273" i="1"/>
  <c r="A274" i="1"/>
  <c r="D273" i="1" l="1"/>
  <c r="E272" i="4"/>
  <c r="F272" i="4"/>
  <c r="G272" i="4" s="1"/>
  <c r="A275" i="4"/>
  <c r="B274" i="4"/>
  <c r="C274" i="4"/>
  <c r="F273" i="1"/>
  <c r="G273" i="1" s="1"/>
  <c r="E273" i="1"/>
  <c r="P270" i="1"/>
  <c r="O270" i="1"/>
  <c r="E273" i="4"/>
  <c r="F273" i="4"/>
  <c r="G273" i="4" s="1"/>
  <c r="N272" i="1"/>
  <c r="J272" i="1"/>
  <c r="J271" i="1"/>
  <c r="M270" i="1"/>
  <c r="J271" i="4"/>
  <c r="B274" i="1"/>
  <c r="A275" i="1"/>
  <c r="C274" i="1"/>
  <c r="K272" i="1"/>
  <c r="L272" i="1"/>
  <c r="H272" i="1"/>
  <c r="I272" i="1" s="1"/>
  <c r="N270" i="1"/>
  <c r="L271" i="4"/>
  <c r="K271" i="4"/>
  <c r="H271" i="4"/>
  <c r="I271" i="4" s="1"/>
  <c r="K271" i="1"/>
  <c r="L271" i="1"/>
  <c r="H271" i="1"/>
  <c r="I271" i="1" s="1"/>
  <c r="M271" i="1" l="1"/>
  <c r="M271" i="4"/>
  <c r="P271" i="4"/>
  <c r="O271" i="4"/>
  <c r="P272" i="1"/>
  <c r="O272" i="1"/>
  <c r="B275" i="1"/>
  <c r="C275" i="1"/>
  <c r="A276" i="1"/>
  <c r="D274" i="1"/>
  <c r="N271" i="4"/>
  <c r="N271" i="1"/>
  <c r="J273" i="4"/>
  <c r="L273" i="1"/>
  <c r="K273" i="1"/>
  <c r="H273" i="1"/>
  <c r="I273" i="1" s="1"/>
  <c r="J273" i="1"/>
  <c r="D274" i="4"/>
  <c r="J272" i="4"/>
  <c r="O271" i="1"/>
  <c r="P271" i="1"/>
  <c r="L273" i="4"/>
  <c r="K273" i="4"/>
  <c r="H273" i="4"/>
  <c r="I273" i="4" s="1"/>
  <c r="M272" i="1"/>
  <c r="C275" i="4"/>
  <c r="A276" i="4"/>
  <c r="B275" i="4"/>
  <c r="D275" i="4" s="1"/>
  <c r="L272" i="4"/>
  <c r="K272" i="4"/>
  <c r="H272" i="4"/>
  <c r="I272" i="4" s="1"/>
  <c r="B276" i="4" l="1"/>
  <c r="C276" i="4"/>
  <c r="A277" i="4"/>
  <c r="M273" i="4"/>
  <c r="P272" i="4"/>
  <c r="O272" i="4"/>
  <c r="N273" i="4"/>
  <c r="P273" i="1"/>
  <c r="O273" i="1"/>
  <c r="M272" i="4"/>
  <c r="B276" i="1"/>
  <c r="C276" i="1"/>
  <c r="A277" i="1"/>
  <c r="P273" i="4"/>
  <c r="O273" i="4"/>
  <c r="E274" i="4"/>
  <c r="F274" i="4"/>
  <c r="G274" i="4" s="1"/>
  <c r="F274" i="1"/>
  <c r="G274" i="1" s="1"/>
  <c r="E274" i="1"/>
  <c r="F275" i="4"/>
  <c r="G275" i="4" s="1"/>
  <c r="E275" i="4"/>
  <c r="M273" i="1"/>
  <c r="N272" i="4"/>
  <c r="N273" i="1"/>
  <c r="D275" i="1"/>
  <c r="D276" i="1" l="1"/>
  <c r="F276" i="1"/>
  <c r="G276" i="1" s="1"/>
  <c r="E276" i="1"/>
  <c r="L274" i="1"/>
  <c r="K274" i="1"/>
  <c r="H274" i="1"/>
  <c r="I274" i="1" s="1"/>
  <c r="C277" i="4"/>
  <c r="A278" i="4"/>
  <c r="B277" i="4"/>
  <c r="J275" i="4"/>
  <c r="J274" i="1"/>
  <c r="D276" i="4"/>
  <c r="L274" i="4"/>
  <c r="K274" i="4"/>
  <c r="H274" i="4"/>
  <c r="I274" i="4" s="1"/>
  <c r="F275" i="1"/>
  <c r="G275" i="1" s="1"/>
  <c r="E275" i="1"/>
  <c r="L275" i="4"/>
  <c r="K275" i="4"/>
  <c r="H275" i="4"/>
  <c r="I275" i="4" s="1"/>
  <c r="N274" i="4"/>
  <c r="J274" i="4"/>
  <c r="B277" i="1"/>
  <c r="D277" i="1" s="1"/>
  <c r="C277" i="1"/>
  <c r="A278" i="1"/>
  <c r="M274" i="1" l="1"/>
  <c r="N274" i="1"/>
  <c r="C278" i="4"/>
  <c r="A279" i="4"/>
  <c r="B278" i="4"/>
  <c r="D278" i="4" s="1"/>
  <c r="P275" i="4"/>
  <c r="O275" i="4"/>
  <c r="J275" i="1"/>
  <c r="E276" i="4"/>
  <c r="F276" i="4"/>
  <c r="G276" i="4" s="1"/>
  <c r="K275" i="1"/>
  <c r="L275" i="1"/>
  <c r="H275" i="1"/>
  <c r="I275" i="1" s="1"/>
  <c r="M275" i="4"/>
  <c r="L276" i="1"/>
  <c r="K276" i="1"/>
  <c r="H276" i="1"/>
  <c r="I276" i="1" s="1"/>
  <c r="B278" i="1"/>
  <c r="D278" i="1" s="1"/>
  <c r="C278" i="1"/>
  <c r="A279" i="1"/>
  <c r="F277" i="1"/>
  <c r="G277" i="1" s="1"/>
  <c r="E277" i="1"/>
  <c r="P274" i="4"/>
  <c r="O274" i="4"/>
  <c r="M274" i="4"/>
  <c r="N275" i="4"/>
  <c r="D277" i="4"/>
  <c r="P274" i="1"/>
  <c r="O274" i="1"/>
  <c r="M276" i="1"/>
  <c r="N276" i="1"/>
  <c r="J276" i="1"/>
  <c r="N275" i="1" l="1"/>
  <c r="M275" i="1"/>
  <c r="F277" i="4"/>
  <c r="G277" i="4" s="1"/>
  <c r="E277" i="4"/>
  <c r="B279" i="1"/>
  <c r="D279" i="1" s="1"/>
  <c r="C279" i="1"/>
  <c r="A280" i="1"/>
  <c r="F278" i="1"/>
  <c r="G278" i="1" s="1"/>
  <c r="E278" i="1"/>
  <c r="E278" i="4"/>
  <c r="F278" i="4"/>
  <c r="G278" i="4" s="1"/>
  <c r="K277" i="1"/>
  <c r="L277" i="1"/>
  <c r="H277" i="1"/>
  <c r="I277" i="1" s="1"/>
  <c r="J276" i="4"/>
  <c r="J277" i="1"/>
  <c r="P276" i="1"/>
  <c r="O276" i="1"/>
  <c r="P275" i="1"/>
  <c r="O275" i="1"/>
  <c r="L276" i="4"/>
  <c r="K276" i="4"/>
  <c r="H276" i="4"/>
  <c r="I276" i="4" s="1"/>
  <c r="C279" i="4"/>
  <c r="A280" i="4"/>
  <c r="B279" i="4"/>
  <c r="D279" i="4" s="1"/>
  <c r="M276" i="4" l="1"/>
  <c r="N277" i="1"/>
  <c r="B280" i="1"/>
  <c r="A281" i="1"/>
  <c r="C280" i="1"/>
  <c r="L278" i="1"/>
  <c r="K278" i="1"/>
  <c r="H278" i="1"/>
  <c r="I278" i="1" s="1"/>
  <c r="F279" i="1"/>
  <c r="G279" i="1" s="1"/>
  <c r="E279" i="1"/>
  <c r="B280" i="4"/>
  <c r="A281" i="4"/>
  <c r="C280" i="4"/>
  <c r="O277" i="1"/>
  <c r="P277" i="1"/>
  <c r="J278" i="1"/>
  <c r="L277" i="4"/>
  <c r="K277" i="4"/>
  <c r="H277" i="4"/>
  <c r="I277" i="4" s="1"/>
  <c r="E279" i="4"/>
  <c r="F279" i="4"/>
  <c r="G279" i="4" s="1"/>
  <c r="L278" i="4"/>
  <c r="K278" i="4"/>
  <c r="H278" i="4"/>
  <c r="I278" i="4" s="1"/>
  <c r="P276" i="4"/>
  <c r="O276" i="4"/>
  <c r="M277" i="1"/>
  <c r="N276" i="4"/>
  <c r="M278" i="4"/>
  <c r="J278" i="4"/>
  <c r="J277" i="4"/>
  <c r="N278" i="1" l="1"/>
  <c r="M278" i="1"/>
  <c r="P277" i="4"/>
  <c r="O277" i="4"/>
  <c r="C281" i="4"/>
  <c r="A282" i="4"/>
  <c r="B281" i="4"/>
  <c r="D281" i="4" s="1"/>
  <c r="P278" i="1"/>
  <c r="O278" i="1"/>
  <c r="D280" i="1"/>
  <c r="M277" i="4"/>
  <c r="N278" i="4"/>
  <c r="N279" i="4"/>
  <c r="M279" i="4"/>
  <c r="J279" i="4"/>
  <c r="B281" i="1"/>
  <c r="C281" i="1"/>
  <c r="A282" i="1"/>
  <c r="J279" i="1"/>
  <c r="N277" i="4"/>
  <c r="P278" i="4"/>
  <c r="O278" i="4"/>
  <c r="L279" i="4"/>
  <c r="K279" i="4"/>
  <c r="H279" i="4"/>
  <c r="I279" i="4" s="1"/>
  <c r="D280" i="4"/>
  <c r="K279" i="1"/>
  <c r="L279" i="1"/>
  <c r="H279" i="1"/>
  <c r="I279" i="1" s="1"/>
  <c r="B282" i="1" l="1"/>
  <c r="A283" i="1"/>
  <c r="C282" i="1"/>
  <c r="F281" i="4"/>
  <c r="G281" i="4" s="1"/>
  <c r="E281" i="4"/>
  <c r="E280" i="4"/>
  <c r="F280" i="4"/>
  <c r="G280" i="4" s="1"/>
  <c r="M279" i="1"/>
  <c r="D281" i="1"/>
  <c r="F280" i="1"/>
  <c r="G280" i="1" s="1"/>
  <c r="E280" i="1"/>
  <c r="P279" i="1"/>
  <c r="O279" i="1"/>
  <c r="P279" i="4"/>
  <c r="O279" i="4"/>
  <c r="N279" i="1"/>
  <c r="B282" i="4"/>
  <c r="D282" i="4" s="1"/>
  <c r="C282" i="4"/>
  <c r="A283" i="4"/>
  <c r="D282" i="1" l="1"/>
  <c r="C283" i="4"/>
  <c r="A284" i="4"/>
  <c r="B283" i="4"/>
  <c r="D283" i="4" s="1"/>
  <c r="L280" i="1"/>
  <c r="K280" i="1"/>
  <c r="H280" i="1"/>
  <c r="I280" i="1" s="1"/>
  <c r="M280" i="4"/>
  <c r="J280" i="4"/>
  <c r="J281" i="4"/>
  <c r="F282" i="1"/>
  <c r="G282" i="1" s="1"/>
  <c r="E282" i="1"/>
  <c r="E282" i="4"/>
  <c r="F282" i="4"/>
  <c r="G282" i="4" s="1"/>
  <c r="J280" i="1"/>
  <c r="L280" i="4"/>
  <c r="K280" i="4"/>
  <c r="H280" i="4"/>
  <c r="I280" i="4" s="1"/>
  <c r="B283" i="1"/>
  <c r="C283" i="1"/>
  <c r="A284" i="1"/>
  <c r="F281" i="1"/>
  <c r="G281" i="1" s="1"/>
  <c r="E281" i="1"/>
  <c r="L281" i="4"/>
  <c r="K281" i="4"/>
  <c r="H281" i="4"/>
  <c r="I281" i="4" s="1"/>
  <c r="M280" i="1" l="1"/>
  <c r="J282" i="4"/>
  <c r="L281" i="1"/>
  <c r="K281" i="1"/>
  <c r="H281" i="1"/>
  <c r="I281" i="1" s="1"/>
  <c r="D283" i="1"/>
  <c r="L282" i="4"/>
  <c r="K282" i="4"/>
  <c r="H282" i="4"/>
  <c r="I282" i="4" s="1"/>
  <c r="M281" i="4"/>
  <c r="N280" i="4"/>
  <c r="B284" i="4"/>
  <c r="C284" i="4"/>
  <c r="A285" i="4"/>
  <c r="P281" i="4"/>
  <c r="O281" i="4"/>
  <c r="N281" i="4"/>
  <c r="F283" i="4"/>
  <c r="G283" i="4" s="1"/>
  <c r="E283" i="4"/>
  <c r="B284" i="1"/>
  <c r="C284" i="1"/>
  <c r="A285" i="1"/>
  <c r="N281" i="1"/>
  <c r="J281" i="1"/>
  <c r="P280" i="4"/>
  <c r="O280" i="4"/>
  <c r="L282" i="1"/>
  <c r="K282" i="1"/>
  <c r="H282" i="1"/>
  <c r="I282" i="1" s="1"/>
  <c r="P280" i="1"/>
  <c r="O280" i="1"/>
  <c r="N280" i="1"/>
  <c r="J282" i="1"/>
  <c r="D284" i="4" l="1"/>
  <c r="M282" i="1"/>
  <c r="D284" i="1"/>
  <c r="E284" i="1" s="1"/>
  <c r="N282" i="1"/>
  <c r="P282" i="1"/>
  <c r="O282" i="1"/>
  <c r="B285" i="1"/>
  <c r="C285" i="1"/>
  <c r="A286" i="1"/>
  <c r="J283" i="4"/>
  <c r="C285" i="4"/>
  <c r="A286" i="4"/>
  <c r="B285" i="4"/>
  <c r="D285" i="4" s="1"/>
  <c r="F283" i="1"/>
  <c r="G283" i="1" s="1"/>
  <c r="E283" i="1"/>
  <c r="F284" i="1"/>
  <c r="G284" i="1" s="1"/>
  <c r="E284" i="4"/>
  <c r="F284" i="4"/>
  <c r="G284" i="4" s="1"/>
  <c r="O281" i="1"/>
  <c r="P281" i="1"/>
  <c r="M282" i="4"/>
  <c r="L283" i="4"/>
  <c r="K283" i="4"/>
  <c r="H283" i="4"/>
  <c r="I283" i="4" s="1"/>
  <c r="P282" i="4"/>
  <c r="O282" i="4"/>
  <c r="M281" i="1"/>
  <c r="N282" i="4"/>
  <c r="J283" i="1" l="1"/>
  <c r="B286" i="1"/>
  <c r="C286" i="1"/>
  <c r="A287" i="1"/>
  <c r="K284" i="1"/>
  <c r="L284" i="1"/>
  <c r="H284" i="1"/>
  <c r="I284" i="1" s="1"/>
  <c r="F285" i="4"/>
  <c r="G285" i="4" s="1"/>
  <c r="E285" i="4"/>
  <c r="B286" i="4"/>
  <c r="C286" i="4"/>
  <c r="A287" i="4"/>
  <c r="M283" i="4"/>
  <c r="D285" i="1"/>
  <c r="N283" i="4"/>
  <c r="L284" i="4"/>
  <c r="K284" i="4"/>
  <c r="H284" i="4"/>
  <c r="I284" i="4" s="1"/>
  <c r="P283" i="4"/>
  <c r="O283" i="4"/>
  <c r="J284" i="1"/>
  <c r="J284" i="4"/>
  <c r="K283" i="1"/>
  <c r="L283" i="1"/>
  <c r="H283" i="1"/>
  <c r="I283" i="1" s="1"/>
  <c r="N284" i="1" l="1"/>
  <c r="M284" i="1"/>
  <c r="P284" i="4"/>
  <c r="O284" i="4"/>
  <c r="P283" i="1"/>
  <c r="O283" i="1"/>
  <c r="M284" i="4"/>
  <c r="L285" i="4"/>
  <c r="K285" i="4"/>
  <c r="H285" i="4"/>
  <c r="I285" i="4" s="1"/>
  <c r="C287" i="4"/>
  <c r="A288" i="4"/>
  <c r="B287" i="4"/>
  <c r="D287" i="4" s="1"/>
  <c r="N285" i="4"/>
  <c r="J285" i="4"/>
  <c r="B287" i="1"/>
  <c r="C287" i="1"/>
  <c r="A288" i="1"/>
  <c r="M283" i="1"/>
  <c r="F285" i="1"/>
  <c r="G285" i="1" s="1"/>
  <c r="E285" i="1"/>
  <c r="N284" i="4"/>
  <c r="D286" i="4"/>
  <c r="P284" i="1"/>
  <c r="O284" i="1"/>
  <c r="D286" i="1"/>
  <c r="N283" i="1"/>
  <c r="B288" i="1" l="1"/>
  <c r="A289" i="1"/>
  <c r="C288" i="1"/>
  <c r="P285" i="4"/>
  <c r="O285" i="4"/>
  <c r="J285" i="1"/>
  <c r="D287" i="1"/>
  <c r="B288" i="4"/>
  <c r="C288" i="4"/>
  <c r="A289" i="4"/>
  <c r="L285" i="1"/>
  <c r="K285" i="1"/>
  <c r="H285" i="1"/>
  <c r="I285" i="1" s="1"/>
  <c r="E286" i="4"/>
  <c r="F286" i="4"/>
  <c r="G286" i="4" s="1"/>
  <c r="F286" i="1"/>
  <c r="G286" i="1" s="1"/>
  <c r="E286" i="1"/>
  <c r="M285" i="4"/>
  <c r="F287" i="4"/>
  <c r="G287" i="4" s="1"/>
  <c r="E287" i="4"/>
  <c r="D288" i="1" l="1"/>
  <c r="L286" i="4"/>
  <c r="K286" i="4"/>
  <c r="H286" i="4"/>
  <c r="I286" i="4" s="1"/>
  <c r="L286" i="1"/>
  <c r="K286" i="1"/>
  <c r="H286" i="1"/>
  <c r="I286" i="1" s="1"/>
  <c r="O285" i="1"/>
  <c r="P285" i="1"/>
  <c r="D288" i="4"/>
  <c r="M285" i="1"/>
  <c r="L287" i="4"/>
  <c r="K287" i="4"/>
  <c r="H287" i="4"/>
  <c r="I287" i="4" s="1"/>
  <c r="N285" i="1"/>
  <c r="F288" i="1"/>
  <c r="G288" i="1" s="1"/>
  <c r="E288" i="1"/>
  <c r="C289" i="4"/>
  <c r="A290" i="4"/>
  <c r="B289" i="4"/>
  <c r="D289" i="4" s="1"/>
  <c r="J286" i="1"/>
  <c r="N287" i="4"/>
  <c r="M287" i="4"/>
  <c r="J287" i="4"/>
  <c r="M286" i="4"/>
  <c r="J286" i="4"/>
  <c r="F287" i="1"/>
  <c r="G287" i="1" s="1"/>
  <c r="E287" i="1"/>
  <c r="B289" i="1"/>
  <c r="D289" i="1" s="1"/>
  <c r="C289" i="1"/>
  <c r="A290" i="1"/>
  <c r="N286" i="1" l="1"/>
  <c r="N286" i="4"/>
  <c r="F289" i="1"/>
  <c r="G289" i="1" s="1"/>
  <c r="E289" i="1"/>
  <c r="B290" i="4"/>
  <c r="D290" i="4" s="1"/>
  <c r="C290" i="4"/>
  <c r="A291" i="4"/>
  <c r="J288" i="1"/>
  <c r="P286" i="4"/>
  <c r="O286" i="4"/>
  <c r="P286" i="1"/>
  <c r="O286" i="1"/>
  <c r="B290" i="1"/>
  <c r="A291" i="1"/>
  <c r="C290" i="1"/>
  <c r="K288" i="1"/>
  <c r="L288" i="1"/>
  <c r="H288" i="1"/>
  <c r="I288" i="1" s="1"/>
  <c r="K287" i="1"/>
  <c r="L287" i="1"/>
  <c r="H287" i="1"/>
  <c r="I287" i="1" s="1"/>
  <c r="N287" i="1"/>
  <c r="M287" i="1"/>
  <c r="J287" i="1"/>
  <c r="M286" i="1"/>
  <c r="F289" i="4"/>
  <c r="G289" i="4" s="1"/>
  <c r="E289" i="4"/>
  <c r="P287" i="4"/>
  <c r="O287" i="4"/>
  <c r="E288" i="4"/>
  <c r="F288" i="4"/>
  <c r="G288" i="4" s="1"/>
  <c r="D290" i="1" l="1"/>
  <c r="E290" i="4"/>
  <c r="F290" i="4"/>
  <c r="G290" i="4" s="1"/>
  <c r="J288" i="4"/>
  <c r="L289" i="4"/>
  <c r="K289" i="4"/>
  <c r="H289" i="4"/>
  <c r="I289" i="4" s="1"/>
  <c r="M288" i="1"/>
  <c r="L288" i="4"/>
  <c r="K288" i="4"/>
  <c r="H288" i="4"/>
  <c r="I288" i="4" s="1"/>
  <c r="P288" i="1"/>
  <c r="O288" i="1"/>
  <c r="N288" i="1"/>
  <c r="L289" i="1"/>
  <c r="K289" i="1"/>
  <c r="H289" i="1"/>
  <c r="I289" i="1" s="1"/>
  <c r="J289" i="4"/>
  <c r="B291" i="1"/>
  <c r="C291" i="1"/>
  <c r="A292" i="1"/>
  <c r="F290" i="1"/>
  <c r="G290" i="1" s="1"/>
  <c r="E290" i="1"/>
  <c r="P287" i="1"/>
  <c r="O287" i="1"/>
  <c r="C291" i="4"/>
  <c r="A292" i="4"/>
  <c r="B291" i="4"/>
  <c r="N289" i="1"/>
  <c r="J289" i="1"/>
  <c r="D291" i="4" l="1"/>
  <c r="D291" i="1"/>
  <c r="M289" i="4"/>
  <c r="P288" i="4"/>
  <c r="O288" i="4"/>
  <c r="P289" i="4"/>
  <c r="O289" i="4"/>
  <c r="M288" i="4"/>
  <c r="B292" i="4"/>
  <c r="C292" i="4"/>
  <c r="A293" i="4"/>
  <c r="B292" i="1"/>
  <c r="C292" i="1"/>
  <c r="A293" i="1"/>
  <c r="N289" i="4"/>
  <c r="N288" i="4"/>
  <c r="J290" i="4"/>
  <c r="F291" i="4"/>
  <c r="G291" i="4" s="1"/>
  <c r="E291" i="4"/>
  <c r="L290" i="1"/>
  <c r="K290" i="1"/>
  <c r="H290" i="1"/>
  <c r="I290" i="1" s="1"/>
  <c r="F291" i="1"/>
  <c r="G291" i="1" s="1"/>
  <c r="E291" i="1"/>
  <c r="P289" i="1"/>
  <c r="O289" i="1"/>
  <c r="M289" i="1"/>
  <c r="J290" i="1"/>
  <c r="L290" i="4"/>
  <c r="K290" i="4"/>
  <c r="H290" i="4"/>
  <c r="I290" i="4" s="1"/>
  <c r="D292" i="1" l="1"/>
  <c r="M290" i="1"/>
  <c r="N290" i="1"/>
  <c r="K291" i="1"/>
  <c r="L291" i="1"/>
  <c r="H291" i="1"/>
  <c r="I291" i="1" s="1"/>
  <c r="M290" i="4"/>
  <c r="B293" i="1"/>
  <c r="C293" i="1"/>
  <c r="A294" i="1"/>
  <c r="D292" i="4"/>
  <c r="C293" i="4"/>
  <c r="A294" i="4"/>
  <c r="B293" i="4"/>
  <c r="D293" i="4" s="1"/>
  <c r="N291" i="1"/>
  <c r="M291" i="1"/>
  <c r="J291" i="1"/>
  <c r="N290" i="4"/>
  <c r="P290" i="4"/>
  <c r="O290" i="4"/>
  <c r="L291" i="4"/>
  <c r="K291" i="4"/>
  <c r="H291" i="4"/>
  <c r="I291" i="4" s="1"/>
  <c r="F292" i="1"/>
  <c r="G292" i="1" s="1"/>
  <c r="E292" i="1"/>
  <c r="P290" i="1"/>
  <c r="O290" i="1"/>
  <c r="J291" i="4"/>
  <c r="F293" i="4" l="1"/>
  <c r="G293" i="4" s="1"/>
  <c r="E293" i="4"/>
  <c r="B294" i="4"/>
  <c r="D294" i="4" s="1"/>
  <c r="C294" i="4"/>
  <c r="A295" i="4"/>
  <c r="O291" i="1"/>
  <c r="P291" i="1"/>
  <c r="E292" i="4"/>
  <c r="F292" i="4"/>
  <c r="G292" i="4" s="1"/>
  <c r="B294" i="1"/>
  <c r="C294" i="1"/>
  <c r="A295" i="1"/>
  <c r="P291" i="4"/>
  <c r="O291" i="4"/>
  <c r="M291" i="4"/>
  <c r="L292" i="1"/>
  <c r="K292" i="1"/>
  <c r="H292" i="1"/>
  <c r="I292" i="1" s="1"/>
  <c r="N291" i="4"/>
  <c r="M292" i="1"/>
  <c r="J292" i="1"/>
  <c r="D293" i="1"/>
  <c r="E294" i="4" l="1"/>
  <c r="F294" i="4"/>
  <c r="G294" i="4" s="1"/>
  <c r="B295" i="1"/>
  <c r="D295" i="1" s="1"/>
  <c r="C295" i="1"/>
  <c r="A296" i="1"/>
  <c r="D294" i="1"/>
  <c r="L292" i="4"/>
  <c r="K292" i="4"/>
  <c r="H292" i="4"/>
  <c r="I292" i="4" s="1"/>
  <c r="L293" i="4"/>
  <c r="K293" i="4"/>
  <c r="H293" i="4"/>
  <c r="I293" i="4" s="1"/>
  <c r="F293" i="1"/>
  <c r="G293" i="1" s="1"/>
  <c r="E293" i="1"/>
  <c r="P292" i="1"/>
  <c r="O292" i="1"/>
  <c r="N292" i="1"/>
  <c r="N292" i="4"/>
  <c r="M292" i="4"/>
  <c r="J292" i="4"/>
  <c r="C295" i="4"/>
  <c r="A296" i="4"/>
  <c r="B295" i="4"/>
  <c r="D295" i="4" s="1"/>
  <c r="N293" i="4"/>
  <c r="J293" i="4"/>
  <c r="B296" i="1" l="1"/>
  <c r="A297" i="1"/>
  <c r="C296" i="1"/>
  <c r="B296" i="4"/>
  <c r="C296" i="4"/>
  <c r="A297" i="4"/>
  <c r="F295" i="1"/>
  <c r="G295" i="1" s="1"/>
  <c r="E295" i="1"/>
  <c r="K293" i="1"/>
  <c r="L293" i="1"/>
  <c r="H293" i="1"/>
  <c r="I293" i="1" s="1"/>
  <c r="F294" i="1"/>
  <c r="G294" i="1" s="1"/>
  <c r="E294" i="1"/>
  <c r="M294" i="4"/>
  <c r="J294" i="4"/>
  <c r="P293" i="4"/>
  <c r="O293" i="4"/>
  <c r="M293" i="4"/>
  <c r="F295" i="4"/>
  <c r="G295" i="4" s="1"/>
  <c r="E295" i="4"/>
  <c r="M293" i="1"/>
  <c r="J293" i="1"/>
  <c r="P292" i="4"/>
  <c r="O292" i="4"/>
  <c r="L294" i="4"/>
  <c r="K294" i="4"/>
  <c r="H294" i="4"/>
  <c r="I294" i="4" s="1"/>
  <c r="J294" i="1" l="1"/>
  <c r="O293" i="1"/>
  <c r="P293" i="1"/>
  <c r="J295" i="1"/>
  <c r="N293" i="1"/>
  <c r="N294" i="4"/>
  <c r="C297" i="4"/>
  <c r="A298" i="4"/>
  <c r="B297" i="4"/>
  <c r="D296" i="1"/>
  <c r="J295" i="4"/>
  <c r="K295" i="1"/>
  <c r="L295" i="1"/>
  <c r="H295" i="1"/>
  <c r="I295" i="1" s="1"/>
  <c r="P294" i="4"/>
  <c r="O294" i="4"/>
  <c r="L295" i="4"/>
  <c r="K295" i="4"/>
  <c r="H295" i="4"/>
  <c r="I295" i="4" s="1"/>
  <c r="L294" i="1"/>
  <c r="K294" i="1"/>
  <c r="H294" i="1"/>
  <c r="I294" i="1" s="1"/>
  <c r="D296" i="4"/>
  <c r="B297" i="1"/>
  <c r="C297" i="1"/>
  <c r="A298" i="1"/>
  <c r="M295" i="4" l="1"/>
  <c r="N295" i="4"/>
  <c r="D297" i="1"/>
  <c r="F297" i="1" s="1"/>
  <c r="G297" i="1" s="1"/>
  <c r="D297" i="4"/>
  <c r="F297" i="4" s="1"/>
  <c r="G297" i="4" s="1"/>
  <c r="P294" i="1"/>
  <c r="O294" i="1"/>
  <c r="B298" i="1"/>
  <c r="D298" i="1" s="1"/>
  <c r="A299" i="1"/>
  <c r="C298" i="1"/>
  <c r="M295" i="1"/>
  <c r="P295" i="1"/>
  <c r="O295" i="1"/>
  <c r="N295" i="1"/>
  <c r="M294" i="1"/>
  <c r="F296" i="1"/>
  <c r="G296" i="1" s="1"/>
  <c r="E296" i="1"/>
  <c r="E296" i="4"/>
  <c r="F296" i="4"/>
  <c r="G296" i="4" s="1"/>
  <c r="P295" i="4"/>
  <c r="O295" i="4"/>
  <c r="B298" i="4"/>
  <c r="D298" i="4" s="1"/>
  <c r="C298" i="4"/>
  <c r="A299" i="4"/>
  <c r="N294" i="1"/>
  <c r="E297" i="4" l="1"/>
  <c r="E297" i="1"/>
  <c r="F298" i="1"/>
  <c r="G298" i="1" s="1"/>
  <c r="E298" i="1"/>
  <c r="C299" i="4"/>
  <c r="A300" i="4"/>
  <c r="B299" i="4"/>
  <c r="D299" i="4" s="1"/>
  <c r="J296" i="1"/>
  <c r="L297" i="4"/>
  <c r="K297" i="4"/>
  <c r="H297" i="4"/>
  <c r="I297" i="4" s="1"/>
  <c r="E298" i="4"/>
  <c r="F298" i="4"/>
  <c r="G298" i="4" s="1"/>
  <c r="N297" i="4"/>
  <c r="M297" i="4"/>
  <c r="J297" i="4"/>
  <c r="L296" i="1"/>
  <c r="K296" i="1"/>
  <c r="H296" i="1"/>
  <c r="I296" i="1" s="1"/>
  <c r="B299" i="1"/>
  <c r="C299" i="1"/>
  <c r="A300" i="1"/>
  <c r="M296" i="4"/>
  <c r="J296" i="4"/>
  <c r="L297" i="1"/>
  <c r="K297" i="1"/>
  <c r="H297" i="1"/>
  <c r="I297" i="1" s="1"/>
  <c r="L296" i="4"/>
  <c r="K296" i="4"/>
  <c r="H296" i="4"/>
  <c r="I296" i="4" s="1"/>
  <c r="N297" i="1"/>
  <c r="J297" i="1"/>
  <c r="D299" i="1" l="1"/>
  <c r="F299" i="1"/>
  <c r="G299" i="1" s="1"/>
  <c r="E299" i="1"/>
  <c r="F299" i="4"/>
  <c r="G299" i="4" s="1"/>
  <c r="E299" i="4"/>
  <c r="P296" i="4"/>
  <c r="O296" i="4"/>
  <c r="N296" i="4"/>
  <c r="O296" i="1"/>
  <c r="P296" i="1"/>
  <c r="P297" i="4"/>
  <c r="O297" i="4"/>
  <c r="M296" i="1"/>
  <c r="L298" i="4"/>
  <c r="K298" i="4"/>
  <c r="H298" i="4"/>
  <c r="I298" i="4" s="1"/>
  <c r="N296" i="1"/>
  <c r="L298" i="1"/>
  <c r="K298" i="1"/>
  <c r="H298" i="1"/>
  <c r="I298" i="1" s="1"/>
  <c r="O297" i="1"/>
  <c r="P297" i="1"/>
  <c r="M297" i="1"/>
  <c r="B300" i="1"/>
  <c r="D300" i="1" s="1"/>
  <c r="C300" i="1"/>
  <c r="A301" i="1"/>
  <c r="J298" i="4"/>
  <c r="B300" i="4"/>
  <c r="D300" i="4" s="1"/>
  <c r="C300" i="4"/>
  <c r="A301" i="4"/>
  <c r="J298" i="1"/>
  <c r="M298" i="4" l="1"/>
  <c r="N298" i="4"/>
  <c r="N298" i="1"/>
  <c r="F300" i="1"/>
  <c r="G300" i="1" s="1"/>
  <c r="E300" i="1"/>
  <c r="L299" i="4"/>
  <c r="K299" i="4"/>
  <c r="H299" i="4"/>
  <c r="I299" i="4" s="1"/>
  <c r="C301" i="4"/>
  <c r="A302" i="4"/>
  <c r="B301" i="4"/>
  <c r="D301" i="4" s="1"/>
  <c r="P298" i="1"/>
  <c r="O298" i="1"/>
  <c r="P298" i="4"/>
  <c r="O298" i="4"/>
  <c r="N299" i="4"/>
  <c r="J299" i="4"/>
  <c r="K299" i="1"/>
  <c r="L299" i="1"/>
  <c r="H299" i="1"/>
  <c r="I299" i="1" s="1"/>
  <c r="E300" i="4"/>
  <c r="F300" i="4"/>
  <c r="G300" i="4" s="1"/>
  <c r="M298" i="1"/>
  <c r="B301" i="1"/>
  <c r="D301" i="1" s="1"/>
  <c r="C301" i="1"/>
  <c r="A302" i="1"/>
  <c r="J299" i="1"/>
  <c r="M299" i="1" l="1"/>
  <c r="M299" i="4"/>
  <c r="M300" i="4"/>
  <c r="J300" i="4"/>
  <c r="B302" i="1"/>
  <c r="C302" i="1"/>
  <c r="A303" i="1"/>
  <c r="L300" i="4"/>
  <c r="K300" i="4"/>
  <c r="H300" i="4"/>
  <c r="I300" i="4" s="1"/>
  <c r="B302" i="4"/>
  <c r="C302" i="4"/>
  <c r="A303" i="4"/>
  <c r="K300" i="1"/>
  <c r="L300" i="1"/>
  <c r="H300" i="1"/>
  <c r="I300" i="1" s="1"/>
  <c r="F301" i="4"/>
  <c r="G301" i="4" s="1"/>
  <c r="E301" i="4"/>
  <c r="F301" i="1"/>
  <c r="G301" i="1" s="1"/>
  <c r="E301" i="1"/>
  <c r="P299" i="1"/>
  <c r="O299" i="1"/>
  <c r="N299" i="1"/>
  <c r="P299" i="4"/>
  <c r="O299" i="4"/>
  <c r="J300" i="1"/>
  <c r="N300" i="1" l="1"/>
  <c r="C303" i="4"/>
  <c r="A304" i="4"/>
  <c r="B303" i="4"/>
  <c r="D303" i="4" s="1"/>
  <c r="L301" i="1"/>
  <c r="K301" i="1"/>
  <c r="H301" i="1"/>
  <c r="I301" i="1" s="1"/>
  <c r="P300" i="1"/>
  <c r="O300" i="1"/>
  <c r="D302" i="4"/>
  <c r="J301" i="4"/>
  <c r="J301" i="1"/>
  <c r="B303" i="1"/>
  <c r="D303" i="1" s="1"/>
  <c r="C303" i="1"/>
  <c r="A304" i="1"/>
  <c r="M300" i="1"/>
  <c r="L301" i="4"/>
  <c r="K301" i="4"/>
  <c r="H301" i="4"/>
  <c r="I301" i="4" s="1"/>
  <c r="P300" i="4"/>
  <c r="O300" i="4"/>
  <c r="D302" i="1"/>
  <c r="N300" i="4"/>
  <c r="M301" i="1" l="1"/>
  <c r="M301" i="4"/>
  <c r="B304" i="4"/>
  <c r="D304" i="4" s="1"/>
  <c r="C304" i="4"/>
  <c r="A305" i="4"/>
  <c r="N301" i="4"/>
  <c r="O301" i="1"/>
  <c r="P301" i="1"/>
  <c r="F303" i="1"/>
  <c r="G303" i="1" s="1"/>
  <c r="E303" i="1"/>
  <c r="P301" i="4"/>
  <c r="O301" i="4"/>
  <c r="F302" i="1"/>
  <c r="G302" i="1" s="1"/>
  <c r="E302" i="1"/>
  <c r="B304" i="1"/>
  <c r="A305" i="1"/>
  <c r="C304" i="1"/>
  <c r="N301" i="1"/>
  <c r="E302" i="4"/>
  <c r="F302" i="4"/>
  <c r="G302" i="4" s="1"/>
  <c r="F303" i="4"/>
  <c r="G303" i="4" s="1"/>
  <c r="E303" i="4"/>
  <c r="J303" i="4" l="1"/>
  <c r="J302" i="1"/>
  <c r="J302" i="4"/>
  <c r="E304" i="4"/>
  <c r="F304" i="4"/>
  <c r="G304" i="4" s="1"/>
  <c r="C305" i="4"/>
  <c r="A306" i="4"/>
  <c r="B305" i="4"/>
  <c r="D305" i="4" s="1"/>
  <c r="L302" i="4"/>
  <c r="K302" i="4"/>
  <c r="H302" i="4"/>
  <c r="I302" i="4" s="1"/>
  <c r="B305" i="1"/>
  <c r="C305" i="1"/>
  <c r="A306" i="1"/>
  <c r="J303" i="1"/>
  <c r="D304" i="1"/>
  <c r="L303" i="4"/>
  <c r="K303" i="4"/>
  <c r="H303" i="4"/>
  <c r="I303" i="4" s="1"/>
  <c r="L302" i="1"/>
  <c r="K302" i="1"/>
  <c r="H302" i="1"/>
  <c r="I302" i="1" s="1"/>
  <c r="K303" i="1"/>
  <c r="L303" i="1"/>
  <c r="H303" i="1"/>
  <c r="I303" i="1" s="1"/>
  <c r="D305" i="1" l="1"/>
  <c r="N302" i="4"/>
  <c r="M303" i="1"/>
  <c r="N302" i="1"/>
  <c r="M302" i="4"/>
  <c r="F304" i="1"/>
  <c r="G304" i="1" s="1"/>
  <c r="E304" i="1"/>
  <c r="P303" i="4"/>
  <c r="O303" i="4"/>
  <c r="B306" i="1"/>
  <c r="A307" i="1"/>
  <c r="C306" i="1"/>
  <c r="J304" i="4"/>
  <c r="F305" i="1"/>
  <c r="G305" i="1" s="1"/>
  <c r="E305" i="1"/>
  <c r="B306" i="4"/>
  <c r="D306" i="4" s="1"/>
  <c r="C306" i="4"/>
  <c r="A307" i="4"/>
  <c r="L304" i="4"/>
  <c r="K304" i="4"/>
  <c r="H304" i="4"/>
  <c r="I304" i="4" s="1"/>
  <c r="M303" i="4"/>
  <c r="F305" i="4"/>
  <c r="G305" i="4" s="1"/>
  <c r="E305" i="4"/>
  <c r="P302" i="1"/>
  <c r="O302" i="1"/>
  <c r="O303" i="1"/>
  <c r="P303" i="1"/>
  <c r="N303" i="1"/>
  <c r="P302" i="4"/>
  <c r="O302" i="4"/>
  <c r="M302" i="1"/>
  <c r="N303" i="4"/>
  <c r="N304" i="4" l="1"/>
  <c r="L305" i="1"/>
  <c r="K305" i="1"/>
  <c r="H305" i="1"/>
  <c r="I305" i="1" s="1"/>
  <c r="C307" i="4"/>
  <c r="A308" i="4"/>
  <c r="B307" i="4"/>
  <c r="N305" i="1"/>
  <c r="J305" i="1"/>
  <c r="J305" i="4"/>
  <c r="D306" i="1"/>
  <c r="K304" i="1"/>
  <c r="L304" i="1"/>
  <c r="H304" i="1"/>
  <c r="I304" i="1" s="1"/>
  <c r="P304" i="4"/>
  <c r="O304" i="4"/>
  <c r="E306" i="4"/>
  <c r="F306" i="4"/>
  <c r="G306" i="4" s="1"/>
  <c r="B307" i="1"/>
  <c r="C307" i="1"/>
  <c r="A308" i="1"/>
  <c r="L305" i="4"/>
  <c r="K305" i="4"/>
  <c r="H305" i="4"/>
  <c r="I305" i="4" s="1"/>
  <c r="M304" i="4"/>
  <c r="J304" i="1"/>
  <c r="N304" i="1" l="1"/>
  <c r="M305" i="1"/>
  <c r="L306" i="4"/>
  <c r="K306" i="4"/>
  <c r="H306" i="4"/>
  <c r="I306" i="4" s="1"/>
  <c r="M305" i="4"/>
  <c r="P305" i="1"/>
  <c r="O305" i="1"/>
  <c r="P304" i="1"/>
  <c r="O304" i="1"/>
  <c r="P305" i="4"/>
  <c r="O305" i="4"/>
  <c r="D307" i="4"/>
  <c r="B308" i="4"/>
  <c r="C308" i="4"/>
  <c r="A309" i="4"/>
  <c r="J306" i="4"/>
  <c r="B308" i="1"/>
  <c r="D308" i="1" s="1"/>
  <c r="C308" i="1"/>
  <c r="A309" i="1"/>
  <c r="N305" i="4"/>
  <c r="M304" i="1"/>
  <c r="D307" i="1"/>
  <c r="F306" i="1"/>
  <c r="G306" i="1" s="1"/>
  <c r="E306" i="1"/>
  <c r="M306" i="4" l="1"/>
  <c r="N306" i="4"/>
  <c r="J306" i="1"/>
  <c r="F307" i="1"/>
  <c r="G307" i="1" s="1"/>
  <c r="E307" i="1"/>
  <c r="F307" i="4"/>
  <c r="G307" i="4" s="1"/>
  <c r="E307" i="4"/>
  <c r="P306" i="4"/>
  <c r="O306" i="4"/>
  <c r="B309" i="1"/>
  <c r="C309" i="1"/>
  <c r="A310" i="1"/>
  <c r="C309" i="4"/>
  <c r="A310" i="4"/>
  <c r="B309" i="4"/>
  <c r="D309" i="4" s="1"/>
  <c r="F308" i="1"/>
  <c r="G308" i="1" s="1"/>
  <c r="E308" i="1"/>
  <c r="L306" i="1"/>
  <c r="K306" i="1"/>
  <c r="H306" i="1"/>
  <c r="I306" i="1" s="1"/>
  <c r="D308" i="4"/>
  <c r="D309" i="1" l="1"/>
  <c r="J308" i="1"/>
  <c r="F309" i="4"/>
  <c r="G309" i="4" s="1"/>
  <c r="E309" i="4"/>
  <c r="B310" i="4"/>
  <c r="C310" i="4"/>
  <c r="A311" i="4"/>
  <c r="L307" i="4"/>
  <c r="K307" i="4"/>
  <c r="H307" i="4"/>
  <c r="I307" i="4" s="1"/>
  <c r="B310" i="1"/>
  <c r="C310" i="1"/>
  <c r="A311" i="1"/>
  <c r="N307" i="4"/>
  <c r="M307" i="4"/>
  <c r="J307" i="4"/>
  <c r="M306" i="1"/>
  <c r="P306" i="1"/>
  <c r="O306" i="1"/>
  <c r="J307" i="1"/>
  <c r="F309" i="1"/>
  <c r="G309" i="1" s="1"/>
  <c r="E309" i="1"/>
  <c r="E308" i="4"/>
  <c r="F308" i="4"/>
  <c r="G308" i="4" s="1"/>
  <c r="L308" i="1"/>
  <c r="K308" i="1"/>
  <c r="H308" i="1"/>
  <c r="I308" i="1" s="1"/>
  <c r="K307" i="1"/>
  <c r="L307" i="1"/>
  <c r="H307" i="1"/>
  <c r="I307" i="1" s="1"/>
  <c r="N306" i="1"/>
  <c r="M307" i="1" l="1"/>
  <c r="D310" i="4"/>
  <c r="C311" i="4"/>
  <c r="A312" i="4"/>
  <c r="B311" i="4"/>
  <c r="D311" i="4" s="1"/>
  <c r="N308" i="4"/>
  <c r="J308" i="4"/>
  <c r="P307" i="4"/>
  <c r="O307" i="4"/>
  <c r="E310" i="4"/>
  <c r="F310" i="4"/>
  <c r="G310" i="4" s="1"/>
  <c r="J309" i="1"/>
  <c r="J309" i="4"/>
  <c r="L308" i="4"/>
  <c r="K308" i="4"/>
  <c r="H308" i="4"/>
  <c r="I308" i="4" s="1"/>
  <c r="B311" i="1"/>
  <c r="C311" i="1"/>
  <c r="A312" i="1"/>
  <c r="N308" i="1"/>
  <c r="D310" i="1"/>
  <c r="P308" i="1"/>
  <c r="O308" i="1"/>
  <c r="O307" i="1"/>
  <c r="P307" i="1"/>
  <c r="K309" i="1"/>
  <c r="L309" i="1"/>
  <c r="H309" i="1"/>
  <c r="I309" i="1" s="1"/>
  <c r="N307" i="1"/>
  <c r="L309" i="4"/>
  <c r="K309" i="4"/>
  <c r="H309" i="4"/>
  <c r="I309" i="4" s="1"/>
  <c r="M308" i="1"/>
  <c r="M309" i="1" l="1"/>
  <c r="D311" i="1"/>
  <c r="B312" i="1"/>
  <c r="C312" i="1"/>
  <c r="A313" i="1"/>
  <c r="P309" i="4"/>
  <c r="O309" i="4"/>
  <c r="O309" i="1"/>
  <c r="P309" i="1"/>
  <c r="P308" i="4"/>
  <c r="O308" i="4"/>
  <c r="M309" i="4"/>
  <c r="N309" i="1"/>
  <c r="B312" i="4"/>
  <c r="C312" i="4"/>
  <c r="A313" i="4"/>
  <c r="F310" i="1"/>
  <c r="G310" i="1" s="1"/>
  <c r="E310" i="1"/>
  <c r="N309" i="4"/>
  <c r="N310" i="4"/>
  <c r="M310" i="4"/>
  <c r="J310" i="4"/>
  <c r="F311" i="1"/>
  <c r="G311" i="1" s="1"/>
  <c r="E311" i="1"/>
  <c r="L310" i="4"/>
  <c r="K310" i="4"/>
  <c r="H310" i="4"/>
  <c r="I310" i="4" s="1"/>
  <c r="M308" i="4"/>
  <c r="F311" i="4"/>
  <c r="G311" i="4" s="1"/>
  <c r="E311" i="4"/>
  <c r="J311" i="4" l="1"/>
  <c r="J310" i="1"/>
  <c r="K311" i="1"/>
  <c r="L311" i="1"/>
  <c r="H311" i="1"/>
  <c r="I311" i="1" s="1"/>
  <c r="B313" i="1"/>
  <c r="A314" i="1"/>
  <c r="C313" i="1"/>
  <c r="L311" i="4"/>
  <c r="K311" i="4"/>
  <c r="H311" i="4"/>
  <c r="I311" i="4" s="1"/>
  <c r="L310" i="1"/>
  <c r="K310" i="1"/>
  <c r="H310" i="1"/>
  <c r="I310" i="1" s="1"/>
  <c r="C313" i="4"/>
  <c r="A314" i="4"/>
  <c r="B313" i="4"/>
  <c r="P310" i="4"/>
  <c r="O310" i="4"/>
  <c r="J311" i="1"/>
  <c r="D312" i="4"/>
  <c r="D312" i="1"/>
  <c r="D313" i="1" l="1"/>
  <c r="M311" i="1"/>
  <c r="N311" i="1"/>
  <c r="D313" i="4"/>
  <c r="P311" i="4"/>
  <c r="O311" i="4"/>
  <c r="F312" i="1"/>
  <c r="G312" i="1" s="1"/>
  <c r="E312" i="1"/>
  <c r="N310" i="1"/>
  <c r="B314" i="1"/>
  <c r="A315" i="1"/>
  <c r="C314" i="1"/>
  <c r="F313" i="4"/>
  <c r="G313" i="4" s="1"/>
  <c r="E313" i="4"/>
  <c r="F313" i="1"/>
  <c r="G313" i="1" s="1"/>
  <c r="E313" i="1"/>
  <c r="M311" i="4"/>
  <c r="E312" i="4"/>
  <c r="F312" i="4"/>
  <c r="G312" i="4" s="1"/>
  <c r="P310" i="1"/>
  <c r="O310" i="1"/>
  <c r="B314" i="4"/>
  <c r="D314" i="4" s="1"/>
  <c r="C314" i="4"/>
  <c r="A315" i="4"/>
  <c r="P311" i="1"/>
  <c r="O311" i="1"/>
  <c r="M310" i="1"/>
  <c r="N311" i="4"/>
  <c r="E314" i="4" l="1"/>
  <c r="F314" i="4"/>
  <c r="G314" i="4" s="1"/>
  <c r="C315" i="4"/>
  <c r="A316" i="4"/>
  <c r="B315" i="4"/>
  <c r="D315" i="4" s="1"/>
  <c r="L313" i="1"/>
  <c r="K313" i="1"/>
  <c r="H313" i="1"/>
  <c r="I313" i="1" s="1"/>
  <c r="L312" i="1"/>
  <c r="K312" i="1"/>
  <c r="H312" i="1"/>
  <c r="I312" i="1" s="1"/>
  <c r="J313" i="1"/>
  <c r="N312" i="1"/>
  <c r="M312" i="1"/>
  <c r="J312" i="1"/>
  <c r="L313" i="4"/>
  <c r="K313" i="4"/>
  <c r="H313" i="4"/>
  <c r="I313" i="4" s="1"/>
  <c r="J312" i="4"/>
  <c r="L312" i="4"/>
  <c r="K312" i="4"/>
  <c r="H312" i="4"/>
  <c r="I312" i="4" s="1"/>
  <c r="B315" i="1"/>
  <c r="D315" i="1" s="1"/>
  <c r="C315" i="1"/>
  <c r="A316" i="1"/>
  <c r="D314" i="1"/>
  <c r="M313" i="4"/>
  <c r="J313" i="4"/>
  <c r="N313" i="1" l="1"/>
  <c r="P313" i="4"/>
  <c r="O313" i="4"/>
  <c r="O313" i="1"/>
  <c r="P313" i="1"/>
  <c r="F315" i="4"/>
  <c r="G315" i="4" s="1"/>
  <c r="E315" i="4"/>
  <c r="F315" i="1"/>
  <c r="G315" i="1" s="1"/>
  <c r="E315" i="1"/>
  <c r="O312" i="1"/>
  <c r="P312" i="1"/>
  <c r="B316" i="1"/>
  <c r="C316" i="1"/>
  <c r="A317" i="1"/>
  <c r="J314" i="4"/>
  <c r="N313" i="4"/>
  <c r="F314" i="1"/>
  <c r="G314" i="1" s="1"/>
  <c r="E314" i="1"/>
  <c r="P312" i="4"/>
  <c r="O312" i="4"/>
  <c r="M312" i="4"/>
  <c r="N312" i="4"/>
  <c r="M313" i="1"/>
  <c r="B316" i="4"/>
  <c r="D316" i="4" s="1"/>
  <c r="C316" i="4"/>
  <c r="A317" i="4"/>
  <c r="L314" i="4"/>
  <c r="K314" i="4"/>
  <c r="H314" i="4"/>
  <c r="I314" i="4" s="1"/>
  <c r="M314" i="4" l="1"/>
  <c r="D316" i="1"/>
  <c r="L314" i="1"/>
  <c r="K314" i="1"/>
  <c r="H314" i="1"/>
  <c r="I314" i="1" s="1"/>
  <c r="P314" i="4"/>
  <c r="O314" i="4"/>
  <c r="B317" i="1"/>
  <c r="C317" i="1"/>
  <c r="A318" i="1"/>
  <c r="K315" i="1"/>
  <c r="L315" i="1"/>
  <c r="H315" i="1"/>
  <c r="I315" i="1" s="1"/>
  <c r="C317" i="4"/>
  <c r="A318" i="4"/>
  <c r="B317" i="4"/>
  <c r="D317" i="4" s="1"/>
  <c r="F316" i="1"/>
  <c r="G316" i="1" s="1"/>
  <c r="E316" i="1"/>
  <c r="J315" i="1"/>
  <c r="N314" i="4"/>
  <c r="L315" i="4"/>
  <c r="K315" i="4"/>
  <c r="H315" i="4"/>
  <c r="I315" i="4" s="1"/>
  <c r="E316" i="4"/>
  <c r="F316" i="4"/>
  <c r="G316" i="4" s="1"/>
  <c r="J314" i="1"/>
  <c r="J315" i="4"/>
  <c r="M314" i="1" l="1"/>
  <c r="M315" i="1"/>
  <c r="N314" i="1"/>
  <c r="P315" i="4"/>
  <c r="O315" i="4"/>
  <c r="L316" i="4"/>
  <c r="K316" i="4"/>
  <c r="H316" i="4"/>
  <c r="I316" i="4" s="1"/>
  <c r="K316" i="1"/>
  <c r="L316" i="1"/>
  <c r="H316" i="1"/>
  <c r="I316" i="1" s="1"/>
  <c r="B318" i="1"/>
  <c r="C318" i="1"/>
  <c r="A319" i="1"/>
  <c r="M316" i="1"/>
  <c r="J316" i="1"/>
  <c r="P315" i="1"/>
  <c r="O315" i="1"/>
  <c r="P314" i="1"/>
  <c r="O314" i="1"/>
  <c r="B318" i="4"/>
  <c r="C318" i="4"/>
  <c r="A319" i="4"/>
  <c r="D317" i="1"/>
  <c r="M315" i="4"/>
  <c r="F317" i="4"/>
  <c r="G317" i="4" s="1"/>
  <c r="E317" i="4"/>
  <c r="N315" i="4"/>
  <c r="J316" i="4"/>
  <c r="N315" i="1"/>
  <c r="M316" i="4" l="1"/>
  <c r="N316" i="4"/>
  <c r="J317" i="4"/>
  <c r="D318" i="4"/>
  <c r="P316" i="1"/>
  <c r="O316" i="1"/>
  <c r="B319" i="1"/>
  <c r="D319" i="1" s="1"/>
  <c r="C319" i="1"/>
  <c r="A320" i="1"/>
  <c r="F317" i="1"/>
  <c r="G317" i="1" s="1"/>
  <c r="E317" i="1"/>
  <c r="L317" i="4"/>
  <c r="K317" i="4"/>
  <c r="H317" i="4"/>
  <c r="I317" i="4" s="1"/>
  <c r="C319" i="4"/>
  <c r="A320" i="4"/>
  <c r="B319" i="4"/>
  <c r="N316" i="1"/>
  <c r="D318" i="1"/>
  <c r="P316" i="4"/>
  <c r="O316" i="4"/>
  <c r="D319" i="4" l="1"/>
  <c r="F318" i="1"/>
  <c r="G318" i="1" s="1"/>
  <c r="E318" i="1"/>
  <c r="E318" i="4"/>
  <c r="F318" i="4"/>
  <c r="G318" i="4" s="1"/>
  <c r="L317" i="1"/>
  <c r="K317" i="1"/>
  <c r="H317" i="1"/>
  <c r="I317" i="1" s="1"/>
  <c r="F319" i="1"/>
  <c r="G319" i="1" s="1"/>
  <c r="E319" i="1"/>
  <c r="J317" i="1"/>
  <c r="M317" i="4"/>
  <c r="F319" i="4"/>
  <c r="G319" i="4" s="1"/>
  <c r="E319" i="4"/>
  <c r="B320" i="1"/>
  <c r="C320" i="1"/>
  <c r="A321" i="1"/>
  <c r="P317" i="4"/>
  <c r="O317" i="4"/>
  <c r="B320" i="4"/>
  <c r="C320" i="4"/>
  <c r="A321" i="4"/>
  <c r="N317" i="4"/>
  <c r="D320" i="4" l="1"/>
  <c r="M317" i="1"/>
  <c r="C321" i="4"/>
  <c r="A322" i="4"/>
  <c r="B321" i="4"/>
  <c r="D321" i="4" s="1"/>
  <c r="D320" i="1"/>
  <c r="J319" i="1"/>
  <c r="J318" i="4"/>
  <c r="O317" i="1"/>
  <c r="P317" i="1"/>
  <c r="L318" i="4"/>
  <c r="K318" i="4"/>
  <c r="H318" i="4"/>
  <c r="I318" i="4" s="1"/>
  <c r="L319" i="4"/>
  <c r="K319" i="4"/>
  <c r="H319" i="4"/>
  <c r="I319" i="4" s="1"/>
  <c r="L318" i="1"/>
  <c r="K318" i="1"/>
  <c r="H318" i="1"/>
  <c r="I318" i="1" s="1"/>
  <c r="E320" i="4"/>
  <c r="F320" i="4"/>
  <c r="G320" i="4" s="1"/>
  <c r="J319" i="4"/>
  <c r="N317" i="1"/>
  <c r="B321" i="1"/>
  <c r="A322" i="1"/>
  <c r="C321" i="1"/>
  <c r="K319" i="1"/>
  <c r="L319" i="1"/>
  <c r="H319" i="1"/>
  <c r="I319" i="1" s="1"/>
  <c r="N318" i="1"/>
  <c r="J318" i="1"/>
  <c r="D321" i="1" l="1"/>
  <c r="M319" i="4"/>
  <c r="N319" i="4"/>
  <c r="M318" i="1"/>
  <c r="F321" i="1"/>
  <c r="G321" i="1" s="1"/>
  <c r="E321" i="1"/>
  <c r="N318" i="4"/>
  <c r="F320" i="1"/>
  <c r="G320" i="1" s="1"/>
  <c r="E320" i="1"/>
  <c r="P318" i="4"/>
  <c r="O318" i="4"/>
  <c r="B322" i="4"/>
  <c r="C322" i="4"/>
  <c r="A323" i="4"/>
  <c r="N320" i="4"/>
  <c r="J320" i="4"/>
  <c r="L320" i="4"/>
  <c r="K320" i="4"/>
  <c r="H320" i="4"/>
  <c r="I320" i="4" s="1"/>
  <c r="P319" i="4"/>
  <c r="O319" i="4"/>
  <c r="M319" i="1"/>
  <c r="O319" i="1"/>
  <c r="P319" i="1"/>
  <c r="B322" i="1"/>
  <c r="A323" i="1"/>
  <c r="C322" i="1"/>
  <c r="P318" i="1"/>
  <c r="O318" i="1"/>
  <c r="M318" i="4"/>
  <c r="N319" i="1"/>
  <c r="F321" i="4"/>
  <c r="G321" i="4" s="1"/>
  <c r="E321" i="4"/>
  <c r="P320" i="4" l="1"/>
  <c r="O320" i="4"/>
  <c r="M320" i="4"/>
  <c r="J320" i="1"/>
  <c r="L321" i="4"/>
  <c r="K321" i="4"/>
  <c r="H321" i="4"/>
  <c r="I321" i="4" s="1"/>
  <c r="B323" i="1"/>
  <c r="D323" i="1" s="1"/>
  <c r="C323" i="1"/>
  <c r="A324" i="1"/>
  <c r="C323" i="4"/>
  <c r="A324" i="4"/>
  <c r="B323" i="4"/>
  <c r="D323" i="4" s="1"/>
  <c r="L321" i="1"/>
  <c r="K321" i="1"/>
  <c r="H321" i="1"/>
  <c r="I321" i="1" s="1"/>
  <c r="D322" i="1"/>
  <c r="J321" i="4"/>
  <c r="D322" i="4"/>
  <c r="K320" i="1"/>
  <c r="L320" i="1"/>
  <c r="H320" i="1"/>
  <c r="I320" i="1" s="1"/>
  <c r="J321" i="1"/>
  <c r="M321" i="4" l="1"/>
  <c r="M321" i="1"/>
  <c r="N321" i="4"/>
  <c r="N321" i="1"/>
  <c r="N320" i="1"/>
  <c r="F322" i="1"/>
  <c r="G322" i="1" s="1"/>
  <c r="E322" i="1"/>
  <c r="B324" i="4"/>
  <c r="C324" i="4"/>
  <c r="A325" i="4"/>
  <c r="F323" i="4"/>
  <c r="G323" i="4" s="1"/>
  <c r="E323" i="4"/>
  <c r="P321" i="1"/>
  <c r="O321" i="1"/>
  <c r="B324" i="1"/>
  <c r="D324" i="1" s="1"/>
  <c r="C324" i="1"/>
  <c r="A325" i="1"/>
  <c r="F323" i="1"/>
  <c r="G323" i="1" s="1"/>
  <c r="E323" i="1"/>
  <c r="E322" i="4"/>
  <c r="F322" i="4"/>
  <c r="G322" i="4" s="1"/>
  <c r="O320" i="1"/>
  <c r="P320" i="1"/>
  <c r="P321" i="4"/>
  <c r="O321" i="4"/>
  <c r="M320" i="1"/>
  <c r="L322" i="4" l="1"/>
  <c r="K322" i="4"/>
  <c r="H322" i="4"/>
  <c r="I322" i="4" s="1"/>
  <c r="B325" i="1"/>
  <c r="C325" i="1"/>
  <c r="A326" i="1"/>
  <c r="L323" i="4"/>
  <c r="K323" i="4"/>
  <c r="H323" i="4"/>
  <c r="I323" i="4" s="1"/>
  <c r="F324" i="1"/>
  <c r="G324" i="1" s="1"/>
  <c r="E324" i="1"/>
  <c r="N323" i="4"/>
  <c r="M323" i="4"/>
  <c r="J323" i="4"/>
  <c r="L322" i="1"/>
  <c r="K322" i="1"/>
  <c r="H322" i="1"/>
  <c r="I322" i="1" s="1"/>
  <c r="J323" i="1"/>
  <c r="C325" i="4"/>
  <c r="A326" i="4"/>
  <c r="B325" i="4"/>
  <c r="D325" i="4" s="1"/>
  <c r="N322" i="1"/>
  <c r="M322" i="1"/>
  <c r="J322" i="1"/>
  <c r="K323" i="1"/>
  <c r="L323" i="1"/>
  <c r="H323" i="1"/>
  <c r="I323" i="1" s="1"/>
  <c r="N322" i="4"/>
  <c r="M322" i="4"/>
  <c r="J322" i="4"/>
  <c r="D324" i="4"/>
  <c r="D325" i="1" l="1"/>
  <c r="M323" i="1"/>
  <c r="N323" i="1"/>
  <c r="F325" i="1"/>
  <c r="G325" i="1" s="1"/>
  <c r="E325" i="1"/>
  <c r="F325" i="4"/>
  <c r="G325" i="4" s="1"/>
  <c r="E325" i="4"/>
  <c r="L324" i="1"/>
  <c r="K324" i="1"/>
  <c r="H324" i="1"/>
  <c r="I324" i="1" s="1"/>
  <c r="P322" i="4"/>
  <c r="O322" i="4"/>
  <c r="N324" i="1"/>
  <c r="J324" i="1"/>
  <c r="B326" i="1"/>
  <c r="C326" i="1"/>
  <c r="A327" i="1"/>
  <c r="B326" i="4"/>
  <c r="C326" i="4"/>
  <c r="A327" i="4"/>
  <c r="E324" i="4"/>
  <c r="F324" i="4"/>
  <c r="G324" i="4" s="1"/>
  <c r="P323" i="1"/>
  <c r="O323" i="1"/>
  <c r="P322" i="1"/>
  <c r="O322" i="1"/>
  <c r="P323" i="4"/>
  <c r="O323" i="4"/>
  <c r="J324" i="4" l="1"/>
  <c r="L325" i="4"/>
  <c r="K325" i="4"/>
  <c r="H325" i="4"/>
  <c r="I325" i="4" s="1"/>
  <c r="L324" i="4"/>
  <c r="K324" i="4"/>
  <c r="H324" i="4"/>
  <c r="I324" i="4" s="1"/>
  <c r="B327" i="1"/>
  <c r="D327" i="1" s="1"/>
  <c r="C327" i="1"/>
  <c r="A328" i="1"/>
  <c r="P324" i="1"/>
  <c r="O324" i="1"/>
  <c r="N325" i="4"/>
  <c r="M325" i="4"/>
  <c r="J325" i="4"/>
  <c r="C327" i="4"/>
  <c r="A328" i="4"/>
  <c r="B327" i="4"/>
  <c r="D327" i="4" s="1"/>
  <c r="M324" i="1"/>
  <c r="K325" i="1"/>
  <c r="L325" i="1"/>
  <c r="H325" i="1"/>
  <c r="I325" i="1" s="1"/>
  <c r="D326" i="4"/>
  <c r="D326" i="1"/>
  <c r="J325" i="1"/>
  <c r="M325" i="1" l="1"/>
  <c r="N325" i="1"/>
  <c r="M324" i="4"/>
  <c r="F326" i="1"/>
  <c r="G326" i="1" s="1"/>
  <c r="E326" i="1"/>
  <c r="O325" i="1"/>
  <c r="P325" i="1"/>
  <c r="B328" i="4"/>
  <c r="C328" i="4"/>
  <c r="A329" i="4"/>
  <c r="B328" i="1"/>
  <c r="C328" i="1"/>
  <c r="A329" i="1"/>
  <c r="P325" i="4"/>
  <c r="O325" i="4"/>
  <c r="F327" i="4"/>
  <c r="G327" i="4" s="1"/>
  <c r="E327" i="4"/>
  <c r="F327" i="1"/>
  <c r="G327" i="1" s="1"/>
  <c r="E327" i="1"/>
  <c r="E326" i="4"/>
  <c r="F326" i="4"/>
  <c r="G326" i="4" s="1"/>
  <c r="P324" i="4"/>
  <c r="O324" i="4"/>
  <c r="N324" i="4"/>
  <c r="K327" i="1" l="1"/>
  <c r="L327" i="1"/>
  <c r="H327" i="1"/>
  <c r="I327" i="1" s="1"/>
  <c r="D328" i="1"/>
  <c r="M327" i="1"/>
  <c r="J327" i="1"/>
  <c r="C329" i="4"/>
  <c r="A330" i="4"/>
  <c r="B329" i="4"/>
  <c r="J326" i="4"/>
  <c r="L327" i="4"/>
  <c r="K327" i="4"/>
  <c r="H327" i="4"/>
  <c r="I327" i="4" s="1"/>
  <c r="D328" i="4"/>
  <c r="L326" i="1"/>
  <c r="K326" i="1"/>
  <c r="H326" i="1"/>
  <c r="I326" i="1" s="1"/>
  <c r="L326" i="4"/>
  <c r="K326" i="4"/>
  <c r="H326" i="4"/>
  <c r="I326" i="4" s="1"/>
  <c r="J327" i="4"/>
  <c r="B329" i="1"/>
  <c r="D329" i="1" s="1"/>
  <c r="A330" i="1"/>
  <c r="C329" i="1"/>
  <c r="J326" i="1"/>
  <c r="M326" i="4" l="1"/>
  <c r="N327" i="4"/>
  <c r="D329" i="4"/>
  <c r="P327" i="4"/>
  <c r="O327" i="4"/>
  <c r="F329" i="4"/>
  <c r="G329" i="4" s="1"/>
  <c r="E329" i="4"/>
  <c r="F328" i="1"/>
  <c r="G328" i="1" s="1"/>
  <c r="E328" i="1"/>
  <c r="B330" i="1"/>
  <c r="A331" i="1"/>
  <c r="C330" i="1"/>
  <c r="F329" i="1"/>
  <c r="G329" i="1" s="1"/>
  <c r="E329" i="1"/>
  <c r="P326" i="4"/>
  <c r="O326" i="4"/>
  <c r="N326" i="4"/>
  <c r="P327" i="1"/>
  <c r="O327" i="1"/>
  <c r="P326" i="1"/>
  <c r="O326" i="1"/>
  <c r="N326" i="1"/>
  <c r="B330" i="4"/>
  <c r="C330" i="4"/>
  <c r="A331" i="4"/>
  <c r="M326" i="1"/>
  <c r="M327" i="4"/>
  <c r="E328" i="4"/>
  <c r="F328" i="4"/>
  <c r="G328" i="4" s="1"/>
  <c r="N327" i="1"/>
  <c r="L329" i="4" l="1"/>
  <c r="K329" i="4"/>
  <c r="H329" i="4"/>
  <c r="I329" i="4" s="1"/>
  <c r="L329" i="1"/>
  <c r="K329" i="1"/>
  <c r="H329" i="1"/>
  <c r="I329" i="1" s="1"/>
  <c r="B331" i="1"/>
  <c r="D331" i="1" s="1"/>
  <c r="C331" i="1"/>
  <c r="A332" i="1"/>
  <c r="D330" i="1"/>
  <c r="N329" i="4"/>
  <c r="M329" i="4"/>
  <c r="J329" i="4"/>
  <c r="J328" i="4"/>
  <c r="C331" i="4"/>
  <c r="A332" i="4"/>
  <c r="B331" i="4"/>
  <c r="J329" i="1"/>
  <c r="L328" i="1"/>
  <c r="K328" i="1"/>
  <c r="H328" i="1"/>
  <c r="I328" i="1" s="1"/>
  <c r="L328" i="4"/>
  <c r="K328" i="4"/>
  <c r="H328" i="4"/>
  <c r="I328" i="4" s="1"/>
  <c r="D330" i="4"/>
  <c r="J328" i="1"/>
  <c r="N328" i="1" l="1"/>
  <c r="M329" i="1"/>
  <c r="N329" i="1"/>
  <c r="M328" i="1"/>
  <c r="D331" i="4"/>
  <c r="E331" i="4" s="1"/>
  <c r="P328" i="4"/>
  <c r="O328" i="4"/>
  <c r="B332" i="4"/>
  <c r="D332" i="4" s="1"/>
  <c r="C332" i="4"/>
  <c r="A333" i="4"/>
  <c r="M328" i="4"/>
  <c r="B332" i="1"/>
  <c r="C332" i="1"/>
  <c r="A333" i="1"/>
  <c r="F331" i="1"/>
  <c r="G331" i="1" s="1"/>
  <c r="E331" i="1"/>
  <c r="P329" i="4"/>
  <c r="O329" i="4"/>
  <c r="N328" i="4"/>
  <c r="F330" i="1"/>
  <c r="G330" i="1" s="1"/>
  <c r="E330" i="1"/>
  <c r="O329" i="1"/>
  <c r="P329" i="1"/>
  <c r="E330" i="4"/>
  <c r="F330" i="4"/>
  <c r="G330" i="4" s="1"/>
  <c r="O328" i="1"/>
  <c r="P328" i="1"/>
  <c r="F331" i="4" l="1"/>
  <c r="G331" i="4" s="1"/>
  <c r="B333" i="1"/>
  <c r="C333" i="1"/>
  <c r="A334" i="1"/>
  <c r="E332" i="4"/>
  <c r="F332" i="4"/>
  <c r="G332" i="4" s="1"/>
  <c r="L331" i="4"/>
  <c r="K331" i="4"/>
  <c r="H331" i="4"/>
  <c r="I331" i="4" s="1"/>
  <c r="K331" i="1"/>
  <c r="L331" i="1"/>
  <c r="H331" i="1"/>
  <c r="I331" i="1" s="1"/>
  <c r="D332" i="1"/>
  <c r="J330" i="4"/>
  <c r="L330" i="1"/>
  <c r="K330" i="1"/>
  <c r="H330" i="1"/>
  <c r="I330" i="1" s="1"/>
  <c r="N331" i="4"/>
  <c r="M331" i="4"/>
  <c r="J331" i="4"/>
  <c r="N331" i="1"/>
  <c r="M331" i="1"/>
  <c r="J331" i="1"/>
  <c r="L330" i="4"/>
  <c r="K330" i="4"/>
  <c r="H330" i="4"/>
  <c r="I330" i="4" s="1"/>
  <c r="N330" i="1"/>
  <c r="M330" i="1"/>
  <c r="J330" i="1"/>
  <c r="C333" i="4"/>
  <c r="A334" i="4"/>
  <c r="B333" i="4"/>
  <c r="D333" i="4" s="1"/>
  <c r="F332" i="1" l="1"/>
  <c r="G332" i="1" s="1"/>
  <c r="E332" i="1"/>
  <c r="P331" i="4"/>
  <c r="O331" i="4"/>
  <c r="L332" i="4"/>
  <c r="K332" i="4"/>
  <c r="H332" i="4"/>
  <c r="I332" i="4" s="1"/>
  <c r="P330" i="4"/>
  <c r="O330" i="4"/>
  <c r="P331" i="1"/>
  <c r="O331" i="1"/>
  <c r="B334" i="1"/>
  <c r="C334" i="1"/>
  <c r="A335" i="1"/>
  <c r="P330" i="1"/>
  <c r="O330" i="1"/>
  <c r="M330" i="4"/>
  <c r="F333" i="4"/>
  <c r="G333" i="4" s="1"/>
  <c r="E333" i="4"/>
  <c r="B334" i="4"/>
  <c r="C334" i="4"/>
  <c r="A335" i="4"/>
  <c r="N330" i="4"/>
  <c r="N332" i="4"/>
  <c r="J332" i="4"/>
  <c r="D333" i="1"/>
  <c r="F333" i="1" l="1"/>
  <c r="G333" i="1" s="1"/>
  <c r="E333" i="1"/>
  <c r="D334" i="1"/>
  <c r="P332" i="4"/>
  <c r="O332" i="4"/>
  <c r="L333" i="4"/>
  <c r="K333" i="4"/>
  <c r="H333" i="4"/>
  <c r="I333" i="4" s="1"/>
  <c r="B335" i="1"/>
  <c r="C335" i="1"/>
  <c r="A336" i="1"/>
  <c r="K332" i="1"/>
  <c r="L332" i="1"/>
  <c r="H332" i="1"/>
  <c r="I332" i="1" s="1"/>
  <c r="C335" i="4"/>
  <c r="A336" i="4"/>
  <c r="B335" i="4"/>
  <c r="J333" i="4"/>
  <c r="M332" i="4"/>
  <c r="D334" i="4"/>
  <c r="M332" i="1"/>
  <c r="N332" i="1"/>
  <c r="J332" i="1"/>
  <c r="M333" i="4" l="1"/>
  <c r="D335" i="4"/>
  <c r="P333" i="4"/>
  <c r="O333" i="4"/>
  <c r="F334" i="1"/>
  <c r="G334" i="1" s="1"/>
  <c r="E334" i="1"/>
  <c r="E334" i="4"/>
  <c r="F334" i="4"/>
  <c r="G334" i="4" s="1"/>
  <c r="N333" i="4"/>
  <c r="P332" i="1"/>
  <c r="O332" i="1"/>
  <c r="L333" i="1"/>
  <c r="K333" i="1"/>
  <c r="H333" i="1"/>
  <c r="I333" i="1" s="1"/>
  <c r="F335" i="4"/>
  <c r="G335" i="4" s="1"/>
  <c r="E335" i="4"/>
  <c r="B336" i="4"/>
  <c r="D336" i="4" s="1"/>
  <c r="C336" i="4"/>
  <c r="A337" i="4"/>
  <c r="B336" i="1"/>
  <c r="C336" i="1"/>
  <c r="A337" i="1"/>
  <c r="D335" i="1"/>
  <c r="J333" i="1"/>
  <c r="L334" i="4" l="1"/>
  <c r="K334" i="4"/>
  <c r="H334" i="4"/>
  <c r="I334" i="4" s="1"/>
  <c r="O333" i="1"/>
  <c r="P333" i="1"/>
  <c r="L334" i="1"/>
  <c r="K334" i="1"/>
  <c r="H334" i="1"/>
  <c r="I334" i="1" s="1"/>
  <c r="B337" i="1"/>
  <c r="A338" i="1"/>
  <c r="C337" i="1"/>
  <c r="J334" i="1"/>
  <c r="F335" i="1"/>
  <c r="G335" i="1" s="1"/>
  <c r="E335" i="1"/>
  <c r="C337" i="4"/>
  <c r="A338" i="4"/>
  <c r="B337" i="4"/>
  <c r="J335" i="4"/>
  <c r="E336" i="4"/>
  <c r="F336" i="4"/>
  <c r="G336" i="4" s="1"/>
  <c r="M333" i="1"/>
  <c r="N333" i="1"/>
  <c r="D336" i="1"/>
  <c r="L335" i="4"/>
  <c r="K335" i="4"/>
  <c r="H335" i="4"/>
  <c r="I335" i="4" s="1"/>
  <c r="N334" i="4"/>
  <c r="M334" i="4"/>
  <c r="J334" i="4"/>
  <c r="N334" i="1" l="1"/>
  <c r="D337" i="4"/>
  <c r="J336" i="4"/>
  <c r="N335" i="4"/>
  <c r="K335" i="1"/>
  <c r="L335" i="1"/>
  <c r="H335" i="1"/>
  <c r="I335" i="1" s="1"/>
  <c r="P334" i="1"/>
  <c r="O334" i="1"/>
  <c r="L336" i="4"/>
  <c r="K336" i="4"/>
  <c r="H336" i="4"/>
  <c r="I336" i="4" s="1"/>
  <c r="J335" i="1"/>
  <c r="P334" i="4"/>
  <c r="O334" i="4"/>
  <c r="B338" i="4"/>
  <c r="D338" i="4" s="1"/>
  <c r="C338" i="4"/>
  <c r="A339" i="4"/>
  <c r="B338" i="1"/>
  <c r="A339" i="1"/>
  <c r="C338" i="1"/>
  <c r="F336" i="1"/>
  <c r="G336" i="1" s="1"/>
  <c r="E336" i="1"/>
  <c r="P335" i="4"/>
  <c r="O335" i="4"/>
  <c r="M335" i="4"/>
  <c r="F337" i="4"/>
  <c r="G337" i="4" s="1"/>
  <c r="E337" i="4"/>
  <c r="M334" i="1"/>
  <c r="D337" i="1"/>
  <c r="J336" i="1" l="1"/>
  <c r="C339" i="4"/>
  <c r="A340" i="4"/>
  <c r="B339" i="4"/>
  <c r="D339" i="4" s="1"/>
  <c r="P336" i="4"/>
  <c r="O336" i="4"/>
  <c r="F337" i="1"/>
  <c r="G337" i="1" s="1"/>
  <c r="E337" i="1"/>
  <c r="O335" i="1"/>
  <c r="P335" i="1"/>
  <c r="M335" i="1"/>
  <c r="M336" i="4"/>
  <c r="E338" i="4"/>
  <c r="F338" i="4"/>
  <c r="G338" i="4" s="1"/>
  <c r="L337" i="4"/>
  <c r="K337" i="4"/>
  <c r="H337" i="4"/>
  <c r="I337" i="4" s="1"/>
  <c r="J337" i="4"/>
  <c r="K336" i="1"/>
  <c r="L336" i="1"/>
  <c r="H336" i="1"/>
  <c r="I336" i="1" s="1"/>
  <c r="B339" i="1"/>
  <c r="C339" i="1"/>
  <c r="A340" i="1"/>
  <c r="D338" i="1"/>
  <c r="N335" i="1"/>
  <c r="N336" i="4"/>
  <c r="D339" i="1" l="1"/>
  <c r="N337" i="4"/>
  <c r="J338" i="4"/>
  <c r="L338" i="4"/>
  <c r="K338" i="4"/>
  <c r="H338" i="4"/>
  <c r="I338" i="4" s="1"/>
  <c r="B340" i="1"/>
  <c r="C340" i="1"/>
  <c r="A341" i="1"/>
  <c r="L337" i="1"/>
  <c r="K337" i="1"/>
  <c r="H337" i="1"/>
  <c r="I337" i="1" s="1"/>
  <c r="F339" i="4"/>
  <c r="G339" i="4" s="1"/>
  <c r="E339" i="4"/>
  <c r="B340" i="4"/>
  <c r="C340" i="4"/>
  <c r="A341" i="4"/>
  <c r="M336" i="1"/>
  <c r="P337" i="4"/>
  <c r="O337" i="4"/>
  <c r="F339" i="1"/>
  <c r="G339" i="1" s="1"/>
  <c r="E339" i="1"/>
  <c r="F338" i="1"/>
  <c r="G338" i="1" s="1"/>
  <c r="E338" i="1"/>
  <c r="P336" i="1"/>
  <c r="O336" i="1"/>
  <c r="M337" i="4"/>
  <c r="N337" i="1"/>
  <c r="M337" i="1"/>
  <c r="J337" i="1"/>
  <c r="N336" i="1"/>
  <c r="K339" i="1" l="1"/>
  <c r="L339" i="1"/>
  <c r="H339" i="1"/>
  <c r="I339" i="1" s="1"/>
  <c r="J338" i="1"/>
  <c r="D340" i="1"/>
  <c r="L339" i="4"/>
  <c r="K339" i="4"/>
  <c r="H339" i="4"/>
  <c r="I339" i="4" s="1"/>
  <c r="P338" i="4"/>
  <c r="O338" i="4"/>
  <c r="M338" i="4"/>
  <c r="N339" i="1"/>
  <c r="M339" i="1"/>
  <c r="J339" i="1"/>
  <c r="N338" i="4"/>
  <c r="C341" i="4"/>
  <c r="A342" i="4"/>
  <c r="B341" i="4"/>
  <c r="J339" i="4"/>
  <c r="L338" i="1"/>
  <c r="K338" i="1"/>
  <c r="H338" i="1"/>
  <c r="I338" i="1" s="1"/>
  <c r="D340" i="4"/>
  <c r="P337" i="1"/>
  <c r="O337" i="1"/>
  <c r="B341" i="1"/>
  <c r="C341" i="1"/>
  <c r="A342" i="1"/>
  <c r="D341" i="4" l="1"/>
  <c r="M339" i="4"/>
  <c r="B342" i="1"/>
  <c r="C342" i="1"/>
  <c r="A343" i="1"/>
  <c r="F341" i="4"/>
  <c r="G341" i="4" s="1"/>
  <c r="E341" i="4"/>
  <c r="B342" i="4"/>
  <c r="D342" i="4" s="1"/>
  <c r="C342" i="4"/>
  <c r="A343" i="4"/>
  <c r="N338" i="1"/>
  <c r="F340" i="1"/>
  <c r="G340" i="1" s="1"/>
  <c r="E340" i="1"/>
  <c r="P339" i="1"/>
  <c r="O339" i="1"/>
  <c r="E340" i="4"/>
  <c r="F340" i="4"/>
  <c r="G340" i="4" s="1"/>
  <c r="D341" i="1"/>
  <c r="P338" i="1"/>
  <c r="O338" i="1"/>
  <c r="P339" i="4"/>
  <c r="O339" i="4"/>
  <c r="N339" i="4"/>
  <c r="M338" i="1"/>
  <c r="J340" i="4" l="1"/>
  <c r="F341" i="1"/>
  <c r="G341" i="1" s="1"/>
  <c r="E341" i="1"/>
  <c r="C343" i="4"/>
  <c r="A344" i="4"/>
  <c r="B343" i="4"/>
  <c r="D343" i="4" s="1"/>
  <c r="J341" i="4"/>
  <c r="E342" i="4"/>
  <c r="F342" i="4"/>
  <c r="G342" i="4" s="1"/>
  <c r="B343" i="1"/>
  <c r="C343" i="1"/>
  <c r="A344" i="1"/>
  <c r="L340" i="1"/>
  <c r="K340" i="1"/>
  <c r="H340" i="1"/>
  <c r="I340" i="1" s="1"/>
  <c r="L340" i="4"/>
  <c r="K340" i="4"/>
  <c r="H340" i="4"/>
  <c r="I340" i="4" s="1"/>
  <c r="J340" i="1"/>
  <c r="L341" i="4"/>
  <c r="K341" i="4"/>
  <c r="H341" i="4"/>
  <c r="I341" i="4" s="1"/>
  <c r="D342" i="1"/>
  <c r="N340" i="1" l="1"/>
  <c r="M340" i="1"/>
  <c r="D343" i="1"/>
  <c r="F343" i="1" s="1"/>
  <c r="G343" i="1" s="1"/>
  <c r="L342" i="4"/>
  <c r="K342" i="4"/>
  <c r="H342" i="4"/>
  <c r="I342" i="4" s="1"/>
  <c r="B344" i="4"/>
  <c r="C344" i="4"/>
  <c r="A345" i="4"/>
  <c r="J341" i="1"/>
  <c r="P340" i="1"/>
  <c r="O340" i="1"/>
  <c r="P340" i="4"/>
  <c r="O340" i="4"/>
  <c r="B344" i="1"/>
  <c r="C344" i="1"/>
  <c r="A345" i="1"/>
  <c r="E343" i="1"/>
  <c r="M341" i="4"/>
  <c r="F343" i="4"/>
  <c r="G343" i="4" s="1"/>
  <c r="E343" i="4"/>
  <c r="M340" i="4"/>
  <c r="P341" i="4"/>
  <c r="O341" i="4"/>
  <c r="F342" i="1"/>
  <c r="G342" i="1" s="1"/>
  <c r="E342" i="1"/>
  <c r="J342" i="4"/>
  <c r="N341" i="4"/>
  <c r="K341" i="1"/>
  <c r="L341" i="1"/>
  <c r="H341" i="1"/>
  <c r="I341" i="1" s="1"/>
  <c r="N340" i="4"/>
  <c r="M342" i="4" l="1"/>
  <c r="N342" i="4"/>
  <c r="J343" i="4"/>
  <c r="M341" i="1"/>
  <c r="B345" i="1"/>
  <c r="A346" i="1"/>
  <c r="C345" i="1"/>
  <c r="N341" i="1"/>
  <c r="P342" i="4"/>
  <c r="O342" i="4"/>
  <c r="K343" i="1"/>
  <c r="L343" i="1"/>
  <c r="H343" i="1"/>
  <c r="I343" i="1" s="1"/>
  <c r="D344" i="1"/>
  <c r="C345" i="4"/>
  <c r="A346" i="4"/>
  <c r="B345" i="4"/>
  <c r="L342" i="1"/>
  <c r="K342" i="1"/>
  <c r="H342" i="1"/>
  <c r="I342" i="1" s="1"/>
  <c r="O341" i="1"/>
  <c r="P341" i="1"/>
  <c r="N342" i="1"/>
  <c r="M342" i="1"/>
  <c r="J342" i="1"/>
  <c r="L343" i="4"/>
  <c r="K343" i="4"/>
  <c r="H343" i="4"/>
  <c r="I343" i="4" s="1"/>
  <c r="N343" i="1"/>
  <c r="M343" i="1"/>
  <c r="J343" i="1"/>
  <c r="D344" i="4"/>
  <c r="D345" i="4" l="1"/>
  <c r="E344" i="4"/>
  <c r="F344" i="4"/>
  <c r="G344" i="4" s="1"/>
  <c r="P343" i="4"/>
  <c r="O343" i="4"/>
  <c r="P342" i="1"/>
  <c r="O342" i="1"/>
  <c r="F344" i="1"/>
  <c r="G344" i="1" s="1"/>
  <c r="E344" i="1"/>
  <c r="B346" i="1"/>
  <c r="A347" i="1"/>
  <c r="C346" i="1"/>
  <c r="M343" i="4"/>
  <c r="F345" i="4"/>
  <c r="G345" i="4" s="1"/>
  <c r="E345" i="4"/>
  <c r="B346" i="4"/>
  <c r="C346" i="4"/>
  <c r="A347" i="4"/>
  <c r="P343" i="1"/>
  <c r="O343" i="1"/>
  <c r="D345" i="1"/>
  <c r="N343" i="4"/>
  <c r="D346" i="4" l="1"/>
  <c r="L344" i="1"/>
  <c r="K344" i="1"/>
  <c r="H344" i="1"/>
  <c r="I344" i="1" s="1"/>
  <c r="M344" i="1"/>
  <c r="J344" i="1"/>
  <c r="L345" i="4"/>
  <c r="K345" i="4"/>
  <c r="H345" i="4"/>
  <c r="I345" i="4" s="1"/>
  <c r="J344" i="4"/>
  <c r="F345" i="1"/>
  <c r="G345" i="1" s="1"/>
  <c r="E345" i="1"/>
  <c r="C347" i="4"/>
  <c r="A348" i="4"/>
  <c r="B347" i="4"/>
  <c r="N345" i="4"/>
  <c r="M345" i="4"/>
  <c r="J345" i="4"/>
  <c r="B347" i="1"/>
  <c r="C347" i="1"/>
  <c r="A348" i="1"/>
  <c r="D346" i="1"/>
  <c r="L344" i="4"/>
  <c r="K344" i="4"/>
  <c r="H344" i="4"/>
  <c r="I344" i="4" s="1"/>
  <c r="N344" i="4" l="1"/>
  <c r="D347" i="1"/>
  <c r="L345" i="1"/>
  <c r="K345" i="1"/>
  <c r="H345" i="1"/>
  <c r="I345" i="1" s="1"/>
  <c r="P344" i="4"/>
  <c r="O344" i="4"/>
  <c r="M344" i="4"/>
  <c r="P344" i="1"/>
  <c r="O344" i="1"/>
  <c r="B348" i="1"/>
  <c r="C348" i="1"/>
  <c r="A349" i="1"/>
  <c r="J345" i="1"/>
  <c r="F347" i="1"/>
  <c r="G347" i="1" s="1"/>
  <c r="E347" i="1"/>
  <c r="B348" i="4"/>
  <c r="C348" i="4"/>
  <c r="A349" i="4"/>
  <c r="P345" i="4"/>
  <c r="O345" i="4"/>
  <c r="F346" i="1"/>
  <c r="G346" i="1" s="1"/>
  <c r="E346" i="1"/>
  <c r="D347" i="4"/>
  <c r="N344" i="1"/>
  <c r="E346" i="4"/>
  <c r="F346" i="4"/>
  <c r="G346" i="4" s="1"/>
  <c r="D348" i="4" l="1"/>
  <c r="C349" i="4"/>
  <c r="A350" i="4"/>
  <c r="B349" i="4"/>
  <c r="D349" i="4" s="1"/>
  <c r="L346" i="4"/>
  <c r="K346" i="4"/>
  <c r="H346" i="4"/>
  <c r="I346" i="4" s="1"/>
  <c r="F347" i="4"/>
  <c r="G347" i="4" s="1"/>
  <c r="E347" i="4"/>
  <c r="K347" i="1"/>
  <c r="L347" i="1"/>
  <c r="H347" i="1"/>
  <c r="I347" i="1" s="1"/>
  <c r="N345" i="1"/>
  <c r="L346" i="1"/>
  <c r="K346" i="1"/>
  <c r="H346" i="1"/>
  <c r="I346" i="1" s="1"/>
  <c r="O345" i="1"/>
  <c r="P345" i="1"/>
  <c r="J347" i="1"/>
  <c r="J346" i="4"/>
  <c r="J346" i="1"/>
  <c r="E348" i="4"/>
  <c r="F348" i="4"/>
  <c r="G348" i="4" s="1"/>
  <c r="B349" i="1"/>
  <c r="C349" i="1"/>
  <c r="A350" i="1"/>
  <c r="M345" i="1"/>
  <c r="D348" i="1"/>
  <c r="M346" i="4" l="1"/>
  <c r="L348" i="4"/>
  <c r="K348" i="4"/>
  <c r="H348" i="4"/>
  <c r="I348" i="4" s="1"/>
  <c r="M347" i="1"/>
  <c r="J348" i="4"/>
  <c r="N346" i="1"/>
  <c r="L347" i="4"/>
  <c r="K347" i="4"/>
  <c r="H347" i="4"/>
  <c r="I347" i="4" s="1"/>
  <c r="B350" i="1"/>
  <c r="C350" i="1"/>
  <c r="A351" i="1"/>
  <c r="N347" i="4"/>
  <c r="M347" i="4"/>
  <c r="J347" i="4"/>
  <c r="F349" i="4"/>
  <c r="G349" i="4" s="1"/>
  <c r="E349" i="4"/>
  <c r="B350" i="4"/>
  <c r="C350" i="4"/>
  <c r="A351" i="4"/>
  <c r="P347" i="1"/>
  <c r="O347" i="1"/>
  <c r="N347" i="1"/>
  <c r="P346" i="4"/>
  <c r="O346" i="4"/>
  <c r="P346" i="1"/>
  <c r="O346" i="1"/>
  <c r="F348" i="1"/>
  <c r="G348" i="1" s="1"/>
  <c r="E348" i="1"/>
  <c r="D349" i="1"/>
  <c r="M346" i="1"/>
  <c r="N346" i="4"/>
  <c r="F349" i="1" l="1"/>
  <c r="G349" i="1" s="1"/>
  <c r="E349" i="1"/>
  <c r="D350" i="1"/>
  <c r="P347" i="4"/>
  <c r="O347" i="4"/>
  <c r="P348" i="4"/>
  <c r="O348" i="4"/>
  <c r="J349" i="4"/>
  <c r="B351" i="1"/>
  <c r="C351" i="1"/>
  <c r="A352" i="1"/>
  <c r="M348" i="4"/>
  <c r="K348" i="1"/>
  <c r="L348" i="1"/>
  <c r="H348" i="1"/>
  <c r="I348" i="1" s="1"/>
  <c r="L349" i="4"/>
  <c r="K349" i="4"/>
  <c r="H349" i="4"/>
  <c r="I349" i="4" s="1"/>
  <c r="J348" i="1"/>
  <c r="C351" i="4"/>
  <c r="A352" i="4"/>
  <c r="B351" i="4"/>
  <c r="D351" i="4" s="1"/>
  <c r="D350" i="4"/>
  <c r="N348" i="4"/>
  <c r="M348" i="1" l="1"/>
  <c r="N348" i="1"/>
  <c r="D351" i="1"/>
  <c r="F351" i="4"/>
  <c r="G351" i="4" s="1"/>
  <c r="E351" i="4"/>
  <c r="P349" i="4"/>
  <c r="O349" i="4"/>
  <c r="N349" i="4"/>
  <c r="E350" i="4"/>
  <c r="F350" i="4"/>
  <c r="G350" i="4" s="1"/>
  <c r="F351" i="1"/>
  <c r="G351" i="1" s="1"/>
  <c r="E351" i="1"/>
  <c r="F350" i="1"/>
  <c r="G350" i="1" s="1"/>
  <c r="E350" i="1"/>
  <c r="L349" i="1"/>
  <c r="K349" i="1"/>
  <c r="H349" i="1"/>
  <c r="I349" i="1" s="1"/>
  <c r="B352" i="1"/>
  <c r="C352" i="1"/>
  <c r="A353" i="1"/>
  <c r="B352" i="4"/>
  <c r="C352" i="4"/>
  <c r="A353" i="4"/>
  <c r="P348" i="1"/>
  <c r="O348" i="1"/>
  <c r="M349" i="4"/>
  <c r="N349" i="1"/>
  <c r="M349" i="1"/>
  <c r="J349" i="1"/>
  <c r="D352" i="1" l="1"/>
  <c r="D352" i="4"/>
  <c r="C353" i="4"/>
  <c r="A354" i="4"/>
  <c r="B353" i="4"/>
  <c r="D353" i="4" s="1"/>
  <c r="B353" i="1"/>
  <c r="A354" i="1"/>
  <c r="C353" i="1"/>
  <c r="J351" i="1"/>
  <c r="F352" i="1"/>
  <c r="G352" i="1" s="1"/>
  <c r="E352" i="1"/>
  <c r="L350" i="1"/>
  <c r="K350" i="1"/>
  <c r="H350" i="1"/>
  <c r="I350" i="1" s="1"/>
  <c r="J350" i="4"/>
  <c r="O349" i="1"/>
  <c r="P349" i="1"/>
  <c r="J350" i="1"/>
  <c r="L350" i="4"/>
  <c r="K350" i="4"/>
  <c r="H350" i="4"/>
  <c r="I350" i="4" s="1"/>
  <c r="L351" i="4"/>
  <c r="K351" i="4"/>
  <c r="H351" i="4"/>
  <c r="I351" i="4" s="1"/>
  <c r="E352" i="4"/>
  <c r="F352" i="4"/>
  <c r="G352" i="4" s="1"/>
  <c r="K351" i="1"/>
  <c r="L351" i="1"/>
  <c r="H351" i="1"/>
  <c r="I351" i="1" s="1"/>
  <c r="J351" i="4"/>
  <c r="N350" i="4" l="1"/>
  <c r="D353" i="1"/>
  <c r="F353" i="1" s="1"/>
  <c r="G353" i="1" s="1"/>
  <c r="N350" i="1"/>
  <c r="M350" i="4"/>
  <c r="M351" i="4"/>
  <c r="P351" i="4"/>
  <c r="O351" i="4"/>
  <c r="M351" i="1"/>
  <c r="E353" i="1"/>
  <c r="K352" i="1"/>
  <c r="L352" i="1"/>
  <c r="H352" i="1"/>
  <c r="I352" i="1" s="1"/>
  <c r="N351" i="1"/>
  <c r="B354" i="4"/>
  <c r="C354" i="4"/>
  <c r="A355" i="4"/>
  <c r="P350" i="1"/>
  <c r="O350" i="1"/>
  <c r="M352" i="1"/>
  <c r="J352" i="1"/>
  <c r="N351" i="4"/>
  <c r="N352" i="4"/>
  <c r="J352" i="4"/>
  <c r="P351" i="1"/>
  <c r="O351" i="1"/>
  <c r="L352" i="4"/>
  <c r="K352" i="4"/>
  <c r="H352" i="4"/>
  <c r="I352" i="4" s="1"/>
  <c r="P350" i="4"/>
  <c r="O350" i="4"/>
  <c r="M350" i="1"/>
  <c r="B354" i="1"/>
  <c r="A355" i="1"/>
  <c r="C354" i="1"/>
  <c r="F353" i="4"/>
  <c r="G353" i="4" s="1"/>
  <c r="E353" i="4"/>
  <c r="N352" i="1" l="1"/>
  <c r="D354" i="4"/>
  <c r="E354" i="4" s="1"/>
  <c r="M352" i="4"/>
  <c r="C355" i="4"/>
  <c r="A356" i="4"/>
  <c r="B355" i="4"/>
  <c r="D355" i="4" s="1"/>
  <c r="P352" i="1"/>
  <c r="O352" i="1"/>
  <c r="J353" i="1"/>
  <c r="F354" i="4"/>
  <c r="G354" i="4" s="1"/>
  <c r="B355" i="1"/>
  <c r="D355" i="1" s="1"/>
  <c r="C355" i="1"/>
  <c r="A356" i="1"/>
  <c r="P352" i="4"/>
  <c r="O352" i="4"/>
  <c r="L353" i="4"/>
  <c r="K353" i="4"/>
  <c r="H353" i="4"/>
  <c r="I353" i="4" s="1"/>
  <c r="D354" i="1"/>
  <c r="J353" i="4"/>
  <c r="L353" i="1"/>
  <c r="K353" i="1"/>
  <c r="H353" i="1"/>
  <c r="I353" i="1" s="1"/>
  <c r="B356" i="1" l="1"/>
  <c r="C356" i="1"/>
  <c r="A357" i="1"/>
  <c r="F355" i="1"/>
  <c r="G355" i="1" s="1"/>
  <c r="E355" i="1"/>
  <c r="M353" i="1"/>
  <c r="F355" i="4"/>
  <c r="G355" i="4" s="1"/>
  <c r="E355" i="4"/>
  <c r="B356" i="4"/>
  <c r="C356" i="4"/>
  <c r="A357" i="4"/>
  <c r="J354" i="4"/>
  <c r="N353" i="1"/>
  <c r="L354" i="4"/>
  <c r="K354" i="4"/>
  <c r="H354" i="4"/>
  <c r="I354" i="4" s="1"/>
  <c r="F354" i="1"/>
  <c r="G354" i="1" s="1"/>
  <c r="E354" i="1"/>
  <c r="P353" i="4"/>
  <c r="O353" i="4"/>
  <c r="P353" i="1"/>
  <c r="O353" i="1"/>
  <c r="M353" i="4"/>
  <c r="N353" i="4"/>
  <c r="D356" i="4" l="1"/>
  <c r="L354" i="1"/>
  <c r="K354" i="1"/>
  <c r="H354" i="1"/>
  <c r="I354" i="1" s="1"/>
  <c r="N354" i="4"/>
  <c r="L355" i="4"/>
  <c r="K355" i="4"/>
  <c r="H355" i="4"/>
  <c r="I355" i="4" s="1"/>
  <c r="J355" i="1"/>
  <c r="J355" i="4"/>
  <c r="C357" i="4"/>
  <c r="A358" i="4"/>
  <c r="B357" i="4"/>
  <c r="D357" i="4" s="1"/>
  <c r="P354" i="4"/>
  <c r="O354" i="4"/>
  <c r="E356" i="4"/>
  <c r="F356" i="4"/>
  <c r="G356" i="4" s="1"/>
  <c r="B357" i="1"/>
  <c r="C357" i="1"/>
  <c r="A358" i="1"/>
  <c r="N354" i="1"/>
  <c r="J354" i="1"/>
  <c r="M354" i="4"/>
  <c r="K355" i="1"/>
  <c r="L355" i="1"/>
  <c r="H355" i="1"/>
  <c r="I355" i="1" s="1"/>
  <c r="D356" i="1"/>
  <c r="N355" i="4" l="1"/>
  <c r="B358" i="1"/>
  <c r="C358" i="1"/>
  <c r="A359" i="1"/>
  <c r="J356" i="4"/>
  <c r="F357" i="4"/>
  <c r="G357" i="4" s="1"/>
  <c r="E357" i="4"/>
  <c r="B358" i="4"/>
  <c r="C358" i="4"/>
  <c r="A359" i="4"/>
  <c r="M355" i="4"/>
  <c r="N355" i="1"/>
  <c r="F356" i="1"/>
  <c r="G356" i="1" s="1"/>
  <c r="E356" i="1"/>
  <c r="L356" i="4"/>
  <c r="K356" i="4"/>
  <c r="H356" i="4"/>
  <c r="I356" i="4" s="1"/>
  <c r="P355" i="4"/>
  <c r="O355" i="4"/>
  <c r="P354" i="1"/>
  <c r="O354" i="1"/>
  <c r="O355" i="1"/>
  <c r="P355" i="1"/>
  <c r="M354" i="1"/>
  <c r="D357" i="1"/>
  <c r="M355" i="1"/>
  <c r="L357" i="4" l="1"/>
  <c r="K357" i="4"/>
  <c r="H357" i="4"/>
  <c r="I357" i="4" s="1"/>
  <c r="N356" i="4"/>
  <c r="L356" i="1"/>
  <c r="K356" i="1"/>
  <c r="H356" i="1"/>
  <c r="I356" i="1" s="1"/>
  <c r="J357" i="4"/>
  <c r="B359" i="1"/>
  <c r="D359" i="1" s="1"/>
  <c r="C359" i="1"/>
  <c r="A360" i="1"/>
  <c r="F357" i="1"/>
  <c r="G357" i="1" s="1"/>
  <c r="E357" i="1"/>
  <c r="P356" i="4"/>
  <c r="O356" i="4"/>
  <c r="N356" i="1"/>
  <c r="J356" i="1"/>
  <c r="B359" i="4"/>
  <c r="C359" i="4"/>
  <c r="A360" i="4"/>
  <c r="D358" i="4"/>
  <c r="M356" i="4"/>
  <c r="D358" i="1"/>
  <c r="D359" i="4" l="1"/>
  <c r="K357" i="1"/>
  <c r="L357" i="1"/>
  <c r="H357" i="1"/>
  <c r="I357" i="1" s="1"/>
  <c r="B360" i="1"/>
  <c r="C360" i="1"/>
  <c r="A361" i="1"/>
  <c r="F358" i="1"/>
  <c r="G358" i="1" s="1"/>
  <c r="E358" i="1"/>
  <c r="E358" i="4"/>
  <c r="F358" i="4"/>
  <c r="G358" i="4" s="1"/>
  <c r="N357" i="4"/>
  <c r="P356" i="1"/>
  <c r="O356" i="1"/>
  <c r="P357" i="4"/>
  <c r="O357" i="4"/>
  <c r="E359" i="4"/>
  <c r="F359" i="4"/>
  <c r="G359" i="4" s="1"/>
  <c r="F359" i="1"/>
  <c r="G359" i="1" s="1"/>
  <c r="E359" i="1"/>
  <c r="C360" i="4"/>
  <c r="A361" i="4"/>
  <c r="B360" i="4"/>
  <c r="M356" i="1"/>
  <c r="J357" i="1"/>
  <c r="M357" i="4"/>
  <c r="M357" i="1" l="1"/>
  <c r="N357" i="1"/>
  <c r="L359" i="4"/>
  <c r="K359" i="4"/>
  <c r="H359" i="4"/>
  <c r="I359" i="4" s="1"/>
  <c r="L358" i="1"/>
  <c r="K358" i="1"/>
  <c r="H358" i="1"/>
  <c r="I358" i="1" s="1"/>
  <c r="D360" i="1"/>
  <c r="J358" i="1"/>
  <c r="O357" i="1"/>
  <c r="P357" i="1"/>
  <c r="K359" i="1"/>
  <c r="L359" i="1"/>
  <c r="H359" i="1"/>
  <c r="I359" i="1" s="1"/>
  <c r="J359" i="1"/>
  <c r="J358" i="4"/>
  <c r="B361" i="4"/>
  <c r="D361" i="4" s="1"/>
  <c r="C361" i="4"/>
  <c r="A362" i="4"/>
  <c r="D360" i="4"/>
  <c r="N359" i="4"/>
  <c r="M359" i="4"/>
  <c r="J359" i="4"/>
  <c r="L358" i="4"/>
  <c r="K358" i="4"/>
  <c r="H358" i="4"/>
  <c r="I358" i="4" s="1"/>
  <c r="B361" i="1"/>
  <c r="A362" i="1"/>
  <c r="C361" i="1"/>
  <c r="D361" i="1" l="1"/>
  <c r="N358" i="1"/>
  <c r="F361" i="1"/>
  <c r="G361" i="1" s="1"/>
  <c r="E361" i="1"/>
  <c r="C362" i="4"/>
  <c r="A363" i="4"/>
  <c r="B362" i="4"/>
  <c r="M358" i="4"/>
  <c r="N359" i="1"/>
  <c r="E361" i="4"/>
  <c r="F361" i="4"/>
  <c r="G361" i="4" s="1"/>
  <c r="N358" i="4"/>
  <c r="P359" i="1"/>
  <c r="O359" i="1"/>
  <c r="F360" i="1"/>
  <c r="G360" i="1" s="1"/>
  <c r="E360" i="1"/>
  <c r="P359" i="4"/>
  <c r="O359" i="4"/>
  <c r="P358" i="1"/>
  <c r="O358" i="1"/>
  <c r="P358" i="4"/>
  <c r="O358" i="4"/>
  <c r="B362" i="1"/>
  <c r="A363" i="1"/>
  <c r="C362" i="1"/>
  <c r="F360" i="4"/>
  <c r="G360" i="4" s="1"/>
  <c r="E360" i="4"/>
  <c r="M359" i="1"/>
  <c r="M358" i="1"/>
  <c r="J360" i="4" l="1"/>
  <c r="L361" i="4"/>
  <c r="K361" i="4"/>
  <c r="H361" i="4"/>
  <c r="I361" i="4" s="1"/>
  <c r="L360" i="1"/>
  <c r="K360" i="1"/>
  <c r="H360" i="1"/>
  <c r="I360" i="1" s="1"/>
  <c r="D362" i="4"/>
  <c r="L361" i="1"/>
  <c r="K361" i="1"/>
  <c r="H361" i="1"/>
  <c r="I361" i="1" s="1"/>
  <c r="L360" i="4"/>
  <c r="K360" i="4"/>
  <c r="H360" i="4"/>
  <c r="I360" i="4" s="1"/>
  <c r="B363" i="1"/>
  <c r="C363" i="1"/>
  <c r="A364" i="1"/>
  <c r="D362" i="1"/>
  <c r="J360" i="1"/>
  <c r="N361" i="4"/>
  <c r="M361" i="4"/>
  <c r="J361" i="4"/>
  <c r="B363" i="4"/>
  <c r="C363" i="4"/>
  <c r="A364" i="4"/>
  <c r="N361" i="1"/>
  <c r="M361" i="1"/>
  <c r="J361" i="1"/>
  <c r="M360" i="1" l="1"/>
  <c r="N360" i="1"/>
  <c r="D363" i="4"/>
  <c r="E363" i="4"/>
  <c r="F363" i="4"/>
  <c r="G363" i="4" s="1"/>
  <c r="F362" i="1"/>
  <c r="G362" i="1" s="1"/>
  <c r="E362" i="1"/>
  <c r="P360" i="4"/>
  <c r="O360" i="4"/>
  <c r="C364" i="4"/>
  <c r="A365" i="4"/>
  <c r="B364" i="4"/>
  <c r="F362" i="4"/>
  <c r="G362" i="4" s="1"/>
  <c r="E362" i="4"/>
  <c r="P361" i="4"/>
  <c r="O361" i="4"/>
  <c r="M360" i="4"/>
  <c r="B364" i="1"/>
  <c r="C364" i="1"/>
  <c r="A365" i="1"/>
  <c r="D363" i="1"/>
  <c r="O361" i="1"/>
  <c r="P361" i="1"/>
  <c r="O360" i="1"/>
  <c r="P360" i="1"/>
  <c r="N360" i="4"/>
  <c r="B365" i="1" l="1"/>
  <c r="C365" i="1"/>
  <c r="A366" i="1"/>
  <c r="D364" i="4"/>
  <c r="L362" i="1"/>
  <c r="K362" i="1"/>
  <c r="H362" i="1"/>
  <c r="I362" i="1" s="1"/>
  <c r="L362" i="4"/>
  <c r="K362" i="4"/>
  <c r="H362" i="4"/>
  <c r="I362" i="4" s="1"/>
  <c r="J362" i="1"/>
  <c r="M362" i="4"/>
  <c r="J362" i="4"/>
  <c r="J363" i="4"/>
  <c r="D364" i="1"/>
  <c r="F363" i="1"/>
  <c r="G363" i="1" s="1"/>
  <c r="E363" i="1"/>
  <c r="B365" i="4"/>
  <c r="C365" i="4"/>
  <c r="A366" i="4"/>
  <c r="L363" i="4"/>
  <c r="K363" i="4"/>
  <c r="H363" i="4"/>
  <c r="I363" i="4" s="1"/>
  <c r="M362" i="1" l="1"/>
  <c r="N362" i="1"/>
  <c r="P363" i="4"/>
  <c r="O363" i="4"/>
  <c r="D365" i="4"/>
  <c r="F364" i="1"/>
  <c r="G364" i="1" s="1"/>
  <c r="E364" i="1"/>
  <c r="F364" i="4"/>
  <c r="G364" i="4" s="1"/>
  <c r="E364" i="4"/>
  <c r="P362" i="1"/>
  <c r="O362" i="1"/>
  <c r="B366" i="1"/>
  <c r="C366" i="1"/>
  <c r="A367" i="1"/>
  <c r="P362" i="4"/>
  <c r="O362" i="4"/>
  <c r="K363" i="1"/>
  <c r="L363" i="1"/>
  <c r="H363" i="1"/>
  <c r="I363" i="1" s="1"/>
  <c r="M363" i="4"/>
  <c r="N362" i="4"/>
  <c r="C366" i="4"/>
  <c r="A367" i="4"/>
  <c r="B366" i="4"/>
  <c r="D366" i="4" s="1"/>
  <c r="J363" i="1"/>
  <c r="N363" i="4"/>
  <c r="D365" i="1"/>
  <c r="M363" i="1" l="1"/>
  <c r="N363" i="1"/>
  <c r="B367" i="1"/>
  <c r="C367" i="1"/>
  <c r="A368" i="1"/>
  <c r="J364" i="1"/>
  <c r="L364" i="4"/>
  <c r="K364" i="4"/>
  <c r="H364" i="4"/>
  <c r="I364" i="4" s="1"/>
  <c r="E365" i="4"/>
  <c r="F365" i="4"/>
  <c r="G365" i="4" s="1"/>
  <c r="F366" i="4"/>
  <c r="G366" i="4" s="1"/>
  <c r="E366" i="4"/>
  <c r="D366" i="1"/>
  <c r="N364" i="4"/>
  <c r="M364" i="4"/>
  <c r="J364" i="4"/>
  <c r="F365" i="1"/>
  <c r="G365" i="1" s="1"/>
  <c r="E365" i="1"/>
  <c r="B367" i="4"/>
  <c r="C367" i="4"/>
  <c r="A368" i="4"/>
  <c r="P363" i="1"/>
  <c r="O363" i="1"/>
  <c r="K364" i="1"/>
  <c r="L364" i="1"/>
  <c r="H364" i="1"/>
  <c r="I364" i="1" s="1"/>
  <c r="J366" i="4" l="1"/>
  <c r="M364" i="1"/>
  <c r="J365" i="4"/>
  <c r="P364" i="1"/>
  <c r="O364" i="1"/>
  <c r="J365" i="1"/>
  <c r="F366" i="1"/>
  <c r="G366" i="1" s="1"/>
  <c r="E366" i="1"/>
  <c r="L365" i="4"/>
  <c r="K365" i="4"/>
  <c r="H365" i="4"/>
  <c r="I365" i="4" s="1"/>
  <c r="L365" i="1"/>
  <c r="K365" i="1"/>
  <c r="H365" i="1"/>
  <c r="I365" i="1" s="1"/>
  <c r="C368" i="4"/>
  <c r="A369" i="4"/>
  <c r="B368" i="4"/>
  <c r="D367" i="4"/>
  <c r="L366" i="4"/>
  <c r="K366" i="4"/>
  <c r="H366" i="4"/>
  <c r="I366" i="4" s="1"/>
  <c r="P364" i="4"/>
  <c r="O364" i="4"/>
  <c r="N364" i="1"/>
  <c r="B368" i="1"/>
  <c r="C368" i="1"/>
  <c r="A369" i="1"/>
  <c r="D367" i="1"/>
  <c r="D368" i="1" l="1"/>
  <c r="D368" i="4"/>
  <c r="E368" i="4" s="1"/>
  <c r="B369" i="1"/>
  <c r="A370" i="1"/>
  <c r="C369" i="1"/>
  <c r="E367" i="4"/>
  <c r="F367" i="4"/>
  <c r="G367" i="4" s="1"/>
  <c r="O365" i="1"/>
  <c r="P365" i="1"/>
  <c r="F368" i="1"/>
  <c r="G368" i="1" s="1"/>
  <c r="E368" i="1"/>
  <c r="B369" i="4"/>
  <c r="A370" i="4"/>
  <c r="C369" i="4"/>
  <c r="M365" i="1"/>
  <c r="F368" i="4"/>
  <c r="G368" i="4" s="1"/>
  <c r="L366" i="1"/>
  <c r="K366" i="1"/>
  <c r="H366" i="1"/>
  <c r="I366" i="1" s="1"/>
  <c r="N365" i="1"/>
  <c r="M365" i="4"/>
  <c r="M366" i="4"/>
  <c r="P366" i="4"/>
  <c r="O366" i="4"/>
  <c r="F367" i="1"/>
  <c r="G367" i="1" s="1"/>
  <c r="E367" i="1"/>
  <c r="P365" i="4"/>
  <c r="O365" i="4"/>
  <c r="N366" i="1"/>
  <c r="J366" i="1"/>
  <c r="N365" i="4"/>
  <c r="N366" i="4"/>
  <c r="D369" i="4" l="1"/>
  <c r="J367" i="1"/>
  <c r="J368" i="1"/>
  <c r="L367" i="4"/>
  <c r="K367" i="4"/>
  <c r="H367" i="4"/>
  <c r="I367" i="4" s="1"/>
  <c r="C370" i="4"/>
  <c r="A371" i="4"/>
  <c r="B370" i="4"/>
  <c r="E369" i="4"/>
  <c r="F369" i="4"/>
  <c r="G369" i="4" s="1"/>
  <c r="P366" i="1"/>
  <c r="O366" i="1"/>
  <c r="M368" i="4"/>
  <c r="J368" i="4"/>
  <c r="B370" i="1"/>
  <c r="D370" i="1" s="1"/>
  <c r="A371" i="1"/>
  <c r="C370" i="1"/>
  <c r="L368" i="4"/>
  <c r="K368" i="4"/>
  <c r="H368" i="4"/>
  <c r="I368" i="4" s="1"/>
  <c r="M366" i="1"/>
  <c r="K367" i="1"/>
  <c r="L367" i="1"/>
  <c r="H367" i="1"/>
  <c r="I367" i="1" s="1"/>
  <c r="K368" i="1"/>
  <c r="L368" i="1"/>
  <c r="H368" i="1"/>
  <c r="I368" i="1" s="1"/>
  <c r="M367" i="4"/>
  <c r="J367" i="4"/>
  <c r="D369" i="1"/>
  <c r="N367" i="4" l="1"/>
  <c r="P368" i="1"/>
  <c r="O368" i="1"/>
  <c r="B371" i="1"/>
  <c r="C371" i="1"/>
  <c r="A372" i="1"/>
  <c r="F370" i="1"/>
  <c r="G370" i="1" s="1"/>
  <c r="E370" i="1"/>
  <c r="B371" i="4"/>
  <c r="C371" i="4"/>
  <c r="A372" i="4"/>
  <c r="N368" i="1"/>
  <c r="J369" i="4"/>
  <c r="M367" i="1"/>
  <c r="F369" i="1"/>
  <c r="G369" i="1" s="1"/>
  <c r="E369" i="1"/>
  <c r="O367" i="1"/>
  <c r="P367" i="1"/>
  <c r="P368" i="4"/>
  <c r="O368" i="4"/>
  <c r="N368" i="4"/>
  <c r="L369" i="4"/>
  <c r="K369" i="4"/>
  <c r="H369" i="4"/>
  <c r="I369" i="4" s="1"/>
  <c r="D370" i="4"/>
  <c r="P367" i="4"/>
  <c r="O367" i="4"/>
  <c r="M368" i="1"/>
  <c r="N367" i="1"/>
  <c r="D371" i="1" l="1"/>
  <c r="J369" i="1"/>
  <c r="N369" i="4"/>
  <c r="L370" i="1"/>
  <c r="K370" i="1"/>
  <c r="H370" i="1"/>
  <c r="I370" i="1" s="1"/>
  <c r="B372" i="1"/>
  <c r="C372" i="1"/>
  <c r="A373" i="1"/>
  <c r="F371" i="1"/>
  <c r="G371" i="1" s="1"/>
  <c r="E371" i="1"/>
  <c r="J370" i="1"/>
  <c r="F370" i="4"/>
  <c r="G370" i="4" s="1"/>
  <c r="E370" i="4"/>
  <c r="P369" i="4"/>
  <c r="O369" i="4"/>
  <c r="L369" i="1"/>
  <c r="K369" i="1"/>
  <c r="H369" i="1"/>
  <c r="I369" i="1" s="1"/>
  <c r="M369" i="4"/>
  <c r="C372" i="4"/>
  <c r="A373" i="4"/>
  <c r="B372" i="4"/>
  <c r="D371" i="4"/>
  <c r="M370" i="1" l="1"/>
  <c r="J370" i="4"/>
  <c r="K371" i="1"/>
  <c r="L371" i="1"/>
  <c r="H371" i="1"/>
  <c r="I371" i="1" s="1"/>
  <c r="D372" i="1"/>
  <c r="N371" i="1"/>
  <c r="M371" i="1"/>
  <c r="J371" i="1"/>
  <c r="P370" i="1"/>
  <c r="O370" i="1"/>
  <c r="B373" i="4"/>
  <c r="C373" i="4"/>
  <c r="A374" i="4"/>
  <c r="M369" i="1"/>
  <c r="E371" i="4"/>
  <c r="F371" i="4"/>
  <c r="G371" i="4" s="1"/>
  <c r="P369" i="1"/>
  <c r="O369" i="1"/>
  <c r="D372" i="4"/>
  <c r="L370" i="4"/>
  <c r="K370" i="4"/>
  <c r="H370" i="4"/>
  <c r="I370" i="4" s="1"/>
  <c r="N370" i="1"/>
  <c r="I3" i="1" s="1"/>
  <c r="B373" i="1"/>
  <c r="C373" i="1"/>
  <c r="A374" i="1"/>
  <c r="N369" i="1"/>
  <c r="B374" i="1" l="1"/>
  <c r="C374" i="1"/>
  <c r="A375" i="1"/>
  <c r="P370" i="4"/>
  <c r="O370" i="4"/>
  <c r="C374" i="4"/>
  <c r="A375" i="4"/>
  <c r="B374" i="4"/>
  <c r="D374" i="4" s="1"/>
  <c r="F372" i="1"/>
  <c r="G372" i="1" s="1"/>
  <c r="E372" i="1"/>
  <c r="D373" i="1"/>
  <c r="N371" i="4"/>
  <c r="J371" i="4"/>
  <c r="D373" i="4"/>
  <c r="O371" i="1"/>
  <c r="P371" i="1"/>
  <c r="M370" i="4"/>
  <c r="I4" i="1"/>
  <c r="J3" i="1"/>
  <c r="K3" i="1"/>
  <c r="L3" i="1" s="1"/>
  <c r="F372" i="4"/>
  <c r="G372" i="4" s="1"/>
  <c r="E372" i="4"/>
  <c r="L371" i="4"/>
  <c r="K371" i="4"/>
  <c r="H371" i="4"/>
  <c r="I371" i="4" s="1"/>
  <c r="N370" i="4"/>
  <c r="I3" i="4" s="1"/>
  <c r="J3" i="4" l="1"/>
  <c r="K3" i="4"/>
  <c r="L3" i="4" s="1"/>
  <c r="I4" i="4"/>
  <c r="L372" i="4"/>
  <c r="K372" i="4"/>
  <c r="H372" i="4"/>
  <c r="I372" i="4" s="1"/>
  <c r="J4" i="1"/>
  <c r="I6" i="1" s="1"/>
  <c r="I7" i="1" s="1"/>
  <c r="K4" i="1"/>
  <c r="L4" i="1" s="1"/>
  <c r="E373" i="4"/>
  <c r="F373" i="4"/>
  <c r="G373" i="4" s="1"/>
  <c r="F373" i="1"/>
  <c r="G373" i="1" s="1"/>
  <c r="E373" i="1"/>
  <c r="B375" i="1"/>
  <c r="C375" i="1"/>
  <c r="A376" i="1"/>
  <c r="B375" i="4"/>
  <c r="C375" i="4"/>
  <c r="A376" i="4"/>
  <c r="P371" i="4"/>
  <c r="O371" i="4"/>
  <c r="M372" i="4"/>
  <c r="J372" i="4"/>
  <c r="L372" i="1"/>
  <c r="K372" i="1"/>
  <c r="H372" i="1"/>
  <c r="I372" i="1" s="1"/>
  <c r="M371" i="4"/>
  <c r="M372" i="1"/>
  <c r="J372" i="1"/>
  <c r="F374" i="4"/>
  <c r="G374" i="4" s="1"/>
  <c r="E374" i="4"/>
  <c r="D374" i="1"/>
  <c r="N372" i="4" l="1"/>
  <c r="D375" i="4"/>
  <c r="J374" i="4"/>
  <c r="K373" i="1"/>
  <c r="L373" i="1"/>
  <c r="H373" i="1"/>
  <c r="I373" i="1" s="1"/>
  <c r="P372" i="1"/>
  <c r="O372" i="1"/>
  <c r="J373" i="1"/>
  <c r="I8" i="1"/>
  <c r="I9" i="1" s="1"/>
  <c r="I10" i="1" s="1"/>
  <c r="J4" i="4"/>
  <c r="K4" i="4"/>
  <c r="L4" i="4" s="1"/>
  <c r="I6" i="4" s="1"/>
  <c r="I7" i="4" s="1"/>
  <c r="F374" i="1"/>
  <c r="G374" i="1" s="1"/>
  <c r="E374" i="1"/>
  <c r="C376" i="4"/>
  <c r="A377" i="4"/>
  <c r="B376" i="4"/>
  <c r="E375" i="4"/>
  <c r="F375" i="4"/>
  <c r="G375" i="4" s="1"/>
  <c r="N373" i="4"/>
  <c r="M373" i="4"/>
  <c r="J373" i="4"/>
  <c r="P372" i="4"/>
  <c r="O372" i="4"/>
  <c r="L374" i="4"/>
  <c r="K374" i="4"/>
  <c r="H374" i="4"/>
  <c r="I374" i="4" s="1"/>
  <c r="N372" i="1"/>
  <c r="B376" i="1"/>
  <c r="C376" i="1"/>
  <c r="A377" i="1"/>
  <c r="D375" i="1"/>
  <c r="L373" i="4"/>
  <c r="K373" i="4"/>
  <c r="H373" i="4"/>
  <c r="I373" i="4" s="1"/>
  <c r="D376" i="4" l="1"/>
  <c r="M373" i="1"/>
  <c r="L375" i="4"/>
  <c r="K375" i="4"/>
  <c r="H375" i="4"/>
  <c r="I375" i="4" s="1"/>
  <c r="L374" i="1"/>
  <c r="K374" i="1"/>
  <c r="H374" i="1"/>
  <c r="I374" i="1" s="1"/>
  <c r="D376" i="1"/>
  <c r="B377" i="4"/>
  <c r="C377" i="4"/>
  <c r="A378" i="4"/>
  <c r="M374" i="1"/>
  <c r="J374" i="1"/>
  <c r="F376" i="4"/>
  <c r="G376" i="4" s="1"/>
  <c r="E376" i="4"/>
  <c r="O373" i="1"/>
  <c r="P373" i="1"/>
  <c r="M374" i="4"/>
  <c r="B377" i="1"/>
  <c r="A378" i="1"/>
  <c r="C377" i="1"/>
  <c r="F375" i="1"/>
  <c r="G375" i="1" s="1"/>
  <c r="E375" i="1"/>
  <c r="P373" i="4"/>
  <c r="O373" i="4"/>
  <c r="P374" i="4"/>
  <c r="O374" i="4"/>
  <c r="N375" i="4"/>
  <c r="M375" i="4"/>
  <c r="J375" i="4"/>
  <c r="I8" i="4"/>
  <c r="I9" i="4" s="1"/>
  <c r="I10" i="4" s="1"/>
  <c r="N373" i="1"/>
  <c r="N374" i="4"/>
  <c r="D377" i="1" l="1"/>
  <c r="N374" i="1"/>
  <c r="B378" i="1"/>
  <c r="A379" i="1"/>
  <c r="C378" i="1"/>
  <c r="K375" i="1"/>
  <c r="L375" i="1"/>
  <c r="H375" i="1"/>
  <c r="I375" i="1" s="1"/>
  <c r="L376" i="4"/>
  <c r="K376" i="4"/>
  <c r="H376" i="4"/>
  <c r="I376" i="4" s="1"/>
  <c r="F376" i="1"/>
  <c r="G376" i="1" s="1"/>
  <c r="E376" i="1"/>
  <c r="P375" i="4"/>
  <c r="O375" i="4"/>
  <c r="F377" i="1"/>
  <c r="G377" i="1" s="1"/>
  <c r="E377" i="1"/>
  <c r="J375" i="1"/>
  <c r="N376" i="4"/>
  <c r="M376" i="4"/>
  <c r="J376" i="4"/>
  <c r="C378" i="4"/>
  <c r="A379" i="4"/>
  <c r="B378" i="4"/>
  <c r="P374" i="1"/>
  <c r="O374" i="1"/>
  <c r="D377" i="4"/>
  <c r="M375" i="1" l="1"/>
  <c r="N375" i="1"/>
  <c r="E377" i="4"/>
  <c r="F377" i="4"/>
  <c r="G377" i="4" s="1"/>
  <c r="B379" i="4"/>
  <c r="C379" i="4"/>
  <c r="A380" i="4"/>
  <c r="L376" i="1"/>
  <c r="K376" i="1"/>
  <c r="H376" i="1"/>
  <c r="I376" i="1" s="1"/>
  <c r="J377" i="1"/>
  <c r="M376" i="1"/>
  <c r="J376" i="1"/>
  <c r="P375" i="1"/>
  <c r="O375" i="1"/>
  <c r="L377" i="1"/>
  <c r="K377" i="1"/>
  <c r="H377" i="1"/>
  <c r="I377" i="1" s="1"/>
  <c r="D378" i="4"/>
  <c r="P376" i="4"/>
  <c r="O376" i="4"/>
  <c r="B379" i="1"/>
  <c r="D379" i="1" s="1"/>
  <c r="C379" i="1"/>
  <c r="A380" i="1"/>
  <c r="D378" i="1"/>
  <c r="B380" i="1" l="1"/>
  <c r="C380" i="1"/>
  <c r="A381" i="1"/>
  <c r="F378" i="4"/>
  <c r="G378" i="4" s="1"/>
  <c r="E378" i="4"/>
  <c r="O376" i="1"/>
  <c r="P376" i="1"/>
  <c r="C380" i="4"/>
  <c r="A381" i="4"/>
  <c r="B380" i="4"/>
  <c r="D379" i="4"/>
  <c r="F379" i="1"/>
  <c r="G379" i="1" s="1"/>
  <c r="E379" i="1"/>
  <c r="J377" i="4"/>
  <c r="O377" i="1"/>
  <c r="P377" i="1"/>
  <c r="F378" i="1"/>
  <c r="G378" i="1" s="1"/>
  <c r="E378" i="1"/>
  <c r="M377" i="1"/>
  <c r="N376" i="1"/>
  <c r="N377" i="1"/>
  <c r="L377" i="4"/>
  <c r="K377" i="4"/>
  <c r="H377" i="4"/>
  <c r="I377" i="4" s="1"/>
  <c r="L378" i="1" l="1"/>
  <c r="K378" i="1"/>
  <c r="H378" i="1"/>
  <c r="I378" i="1" s="1"/>
  <c r="J379" i="1"/>
  <c r="M378" i="4"/>
  <c r="J378" i="4"/>
  <c r="M378" i="1"/>
  <c r="J378" i="1"/>
  <c r="M377" i="4"/>
  <c r="E379" i="4"/>
  <c r="F379" i="4"/>
  <c r="G379" i="4" s="1"/>
  <c r="P377" i="4"/>
  <c r="O377" i="4"/>
  <c r="N377" i="4"/>
  <c r="B381" i="4"/>
  <c r="C381" i="4"/>
  <c r="A382" i="4"/>
  <c r="B381" i="1"/>
  <c r="C381" i="1"/>
  <c r="A382" i="1"/>
  <c r="K379" i="1"/>
  <c r="L379" i="1"/>
  <c r="H379" i="1"/>
  <c r="I379" i="1" s="1"/>
  <c r="D380" i="4"/>
  <c r="L378" i="4"/>
  <c r="K378" i="4"/>
  <c r="H378" i="4"/>
  <c r="I378" i="4" s="1"/>
  <c r="D380" i="1"/>
  <c r="D381" i="4" l="1"/>
  <c r="P379" i="1"/>
  <c r="O379" i="1"/>
  <c r="J379" i="4"/>
  <c r="N378" i="4"/>
  <c r="P378" i="1"/>
  <c r="O378" i="1"/>
  <c r="F380" i="1"/>
  <c r="G380" i="1" s="1"/>
  <c r="E380" i="1"/>
  <c r="B382" i="1"/>
  <c r="C382" i="1"/>
  <c r="A383" i="1"/>
  <c r="P378" i="4"/>
  <c r="O378" i="4"/>
  <c r="D381" i="1"/>
  <c r="L379" i="4"/>
  <c r="K379" i="4"/>
  <c r="H379" i="4"/>
  <c r="I379" i="4" s="1"/>
  <c r="N378" i="1"/>
  <c r="F380" i="4"/>
  <c r="G380" i="4" s="1"/>
  <c r="E380" i="4"/>
  <c r="E381" i="4"/>
  <c r="F381" i="4"/>
  <c r="G381" i="4" s="1"/>
  <c r="N379" i="1"/>
  <c r="C382" i="4"/>
  <c r="A383" i="4"/>
  <c r="B382" i="4"/>
  <c r="M379" i="1"/>
  <c r="M379" i="4" l="1"/>
  <c r="J381" i="4"/>
  <c r="L381" i="4"/>
  <c r="K381" i="4"/>
  <c r="H381" i="4"/>
  <c r="I381" i="4" s="1"/>
  <c r="P379" i="4"/>
  <c r="O379" i="4"/>
  <c r="D382" i="1"/>
  <c r="N379" i="4"/>
  <c r="L380" i="1"/>
  <c r="K380" i="1"/>
  <c r="H380" i="1"/>
  <c r="I380" i="1" s="1"/>
  <c r="B383" i="4"/>
  <c r="C383" i="4"/>
  <c r="A384" i="4"/>
  <c r="F381" i="1"/>
  <c r="G381" i="1" s="1"/>
  <c r="E381" i="1"/>
  <c r="L380" i="4"/>
  <c r="K380" i="4"/>
  <c r="H380" i="4"/>
  <c r="I380" i="4" s="1"/>
  <c r="D382" i="4"/>
  <c r="N380" i="4"/>
  <c r="M380" i="4"/>
  <c r="J380" i="4"/>
  <c r="B383" i="1"/>
  <c r="C383" i="1"/>
  <c r="A384" i="1"/>
  <c r="M380" i="1"/>
  <c r="J380" i="1"/>
  <c r="N380" i="1" l="1"/>
  <c r="D383" i="1"/>
  <c r="E383" i="1" s="1"/>
  <c r="C384" i="4"/>
  <c r="A385" i="4"/>
  <c r="B384" i="4"/>
  <c r="D384" i="4" s="1"/>
  <c r="D383" i="4"/>
  <c r="B384" i="1"/>
  <c r="C384" i="1"/>
  <c r="A385" i="1"/>
  <c r="L381" i="1"/>
  <c r="K381" i="1"/>
  <c r="H381" i="1"/>
  <c r="I381" i="1" s="1"/>
  <c r="P381" i="4"/>
  <c r="O381" i="4"/>
  <c r="M381" i="4"/>
  <c r="F383" i="1"/>
  <c r="G383" i="1" s="1"/>
  <c r="F382" i="4"/>
  <c r="G382" i="4" s="1"/>
  <c r="E382" i="4"/>
  <c r="P380" i="4"/>
  <c r="O380" i="4"/>
  <c r="N381" i="1"/>
  <c r="J381" i="1"/>
  <c r="P380" i="1"/>
  <c r="O380" i="1"/>
  <c r="F382" i="1"/>
  <c r="G382" i="1" s="1"/>
  <c r="E382" i="1"/>
  <c r="N381" i="4"/>
  <c r="K383" i="1" l="1"/>
  <c r="L383" i="1"/>
  <c r="H383" i="1"/>
  <c r="I383" i="1" s="1"/>
  <c r="B385" i="4"/>
  <c r="A386" i="4"/>
  <c r="C385" i="4"/>
  <c r="M382" i="4"/>
  <c r="J382" i="4"/>
  <c r="E383" i="4"/>
  <c r="F383" i="4"/>
  <c r="G383" i="4" s="1"/>
  <c r="N383" i="1"/>
  <c r="J383" i="1"/>
  <c r="F384" i="4"/>
  <c r="G384" i="4" s="1"/>
  <c r="E384" i="4"/>
  <c r="L382" i="1"/>
  <c r="K382" i="1"/>
  <c r="H382" i="1"/>
  <c r="I382" i="1" s="1"/>
  <c r="O381" i="1"/>
  <c r="P381" i="1"/>
  <c r="B385" i="1"/>
  <c r="A386" i="1"/>
  <c r="C385" i="1"/>
  <c r="J382" i="1"/>
  <c r="M381" i="1"/>
  <c r="L382" i="4"/>
  <c r="K382" i="4"/>
  <c r="H382" i="4"/>
  <c r="I382" i="4" s="1"/>
  <c r="D384" i="1"/>
  <c r="M382" i="1" l="1"/>
  <c r="F384" i="1"/>
  <c r="G384" i="1" s="1"/>
  <c r="E384" i="1"/>
  <c r="P382" i="4"/>
  <c r="O382" i="4"/>
  <c r="B386" i="1"/>
  <c r="A387" i="1"/>
  <c r="C386" i="1"/>
  <c r="P382" i="1"/>
  <c r="O382" i="1"/>
  <c r="J384" i="4"/>
  <c r="J383" i="4"/>
  <c r="N382" i="4"/>
  <c r="P383" i="1"/>
  <c r="O383" i="1"/>
  <c r="L384" i="4"/>
  <c r="K384" i="4"/>
  <c r="H384" i="4"/>
  <c r="I384" i="4" s="1"/>
  <c r="D385" i="1"/>
  <c r="L383" i="4"/>
  <c r="K383" i="4"/>
  <c r="H383" i="4"/>
  <c r="I383" i="4" s="1"/>
  <c r="N382" i="1"/>
  <c r="M383" i="1"/>
  <c r="C386" i="4"/>
  <c r="A387" i="4"/>
  <c r="B386" i="4"/>
  <c r="D385" i="4"/>
  <c r="M384" i="4" l="1"/>
  <c r="D386" i="4"/>
  <c r="B387" i="4"/>
  <c r="C387" i="4"/>
  <c r="A388" i="4"/>
  <c r="F385" i="1"/>
  <c r="G385" i="1" s="1"/>
  <c r="E385" i="1"/>
  <c r="M383" i="4"/>
  <c r="N384" i="4"/>
  <c r="L384" i="1"/>
  <c r="K384" i="1"/>
  <c r="H384" i="1"/>
  <c r="I384" i="1" s="1"/>
  <c r="E385" i="4"/>
  <c r="F385" i="4"/>
  <c r="G385" i="4" s="1"/>
  <c r="P383" i="4"/>
  <c r="O383" i="4"/>
  <c r="P384" i="4"/>
  <c r="O384" i="4"/>
  <c r="N383" i="4"/>
  <c r="B387" i="1"/>
  <c r="C387" i="1"/>
  <c r="A388" i="1"/>
  <c r="D386" i="1"/>
  <c r="M384" i="1"/>
  <c r="J384" i="1"/>
  <c r="D387" i="1" l="1"/>
  <c r="F387" i="1" s="1"/>
  <c r="G387" i="1" s="1"/>
  <c r="D387" i="4"/>
  <c r="N384" i="1"/>
  <c r="P384" i="1"/>
  <c r="O384" i="1"/>
  <c r="C388" i="4"/>
  <c r="A389" i="4"/>
  <c r="B388" i="4"/>
  <c r="E387" i="4"/>
  <c r="F387" i="4"/>
  <c r="G387" i="4" s="1"/>
  <c r="L385" i="4"/>
  <c r="K385" i="4"/>
  <c r="H385" i="4"/>
  <c r="I385" i="4" s="1"/>
  <c r="F386" i="1"/>
  <c r="G386" i="1" s="1"/>
  <c r="E386" i="1"/>
  <c r="L385" i="1"/>
  <c r="K385" i="1"/>
  <c r="H385" i="1"/>
  <c r="I385" i="1" s="1"/>
  <c r="B388" i="1"/>
  <c r="C388" i="1"/>
  <c r="A389" i="1"/>
  <c r="J385" i="4"/>
  <c r="N385" i="1"/>
  <c r="J385" i="1"/>
  <c r="F386" i="4"/>
  <c r="G386" i="4" s="1"/>
  <c r="E386" i="4"/>
  <c r="E387" i="1" l="1"/>
  <c r="M385" i="1"/>
  <c r="D388" i="4"/>
  <c r="P385" i="4"/>
  <c r="O385" i="4"/>
  <c r="J386" i="4"/>
  <c r="B389" i="1"/>
  <c r="D389" i="1" s="1"/>
  <c r="C389" i="1"/>
  <c r="A390" i="1"/>
  <c r="B389" i="4"/>
  <c r="C389" i="4"/>
  <c r="A390" i="4"/>
  <c r="L386" i="4"/>
  <c r="K386" i="4"/>
  <c r="H386" i="4"/>
  <c r="I386" i="4" s="1"/>
  <c r="L387" i="4"/>
  <c r="K387" i="4"/>
  <c r="H387" i="4"/>
  <c r="I387" i="4" s="1"/>
  <c r="F388" i="4"/>
  <c r="G388" i="4" s="1"/>
  <c r="E388" i="4"/>
  <c r="K387" i="1"/>
  <c r="L387" i="1"/>
  <c r="H387" i="1"/>
  <c r="I387" i="1" s="1"/>
  <c r="M385" i="4"/>
  <c r="D388" i="1"/>
  <c r="L386" i="1"/>
  <c r="K386" i="1"/>
  <c r="H386" i="1"/>
  <c r="I386" i="1" s="1"/>
  <c r="N385" i="4"/>
  <c r="P385" i="1"/>
  <c r="O385" i="1"/>
  <c r="J386" i="1"/>
  <c r="N387" i="4"/>
  <c r="M387" i="4"/>
  <c r="J387" i="4"/>
  <c r="J387" i="1"/>
  <c r="M386" i="4" l="1"/>
  <c r="M387" i="1"/>
  <c r="M386" i="1"/>
  <c r="N386" i="1"/>
  <c r="F388" i="1"/>
  <c r="G388" i="1" s="1"/>
  <c r="E388" i="1"/>
  <c r="B390" i="1"/>
  <c r="A391" i="1"/>
  <c r="C390" i="1"/>
  <c r="P386" i="1"/>
  <c r="O386" i="1"/>
  <c r="L388" i="4"/>
  <c r="K388" i="4"/>
  <c r="H388" i="4"/>
  <c r="I388" i="4" s="1"/>
  <c r="C390" i="4"/>
  <c r="A391" i="4"/>
  <c r="B390" i="4"/>
  <c r="N386" i="4"/>
  <c r="P387" i="1"/>
  <c r="O387" i="1"/>
  <c r="F389" i="1"/>
  <c r="G389" i="1" s="1"/>
  <c r="E389" i="1"/>
  <c r="N388" i="4"/>
  <c r="M388" i="4"/>
  <c r="J388" i="4"/>
  <c r="P386" i="4"/>
  <c r="O386" i="4"/>
  <c r="D389" i="4"/>
  <c r="N387" i="1"/>
  <c r="P387" i="4"/>
  <c r="O387" i="4"/>
  <c r="D390" i="1" l="1"/>
  <c r="D390" i="4"/>
  <c r="P388" i="4"/>
  <c r="O388" i="4"/>
  <c r="A392" i="1"/>
  <c r="B391" i="1"/>
  <c r="C391" i="1"/>
  <c r="L388" i="1"/>
  <c r="K388" i="1"/>
  <c r="H388" i="1"/>
  <c r="I388" i="1" s="1"/>
  <c r="E389" i="4"/>
  <c r="F389" i="4"/>
  <c r="G389" i="4" s="1"/>
  <c r="L389" i="1"/>
  <c r="K389" i="1"/>
  <c r="H389" i="1"/>
  <c r="I389" i="1" s="1"/>
  <c r="N389" i="1"/>
  <c r="J389" i="1"/>
  <c r="B391" i="4"/>
  <c r="C391" i="4"/>
  <c r="A392" i="4"/>
  <c r="N388" i="1"/>
  <c r="M388" i="1"/>
  <c r="J388" i="1"/>
  <c r="D391" i="1" l="1"/>
  <c r="D391" i="4"/>
  <c r="E391" i="4" s="1"/>
  <c r="F391" i="4"/>
  <c r="G391" i="4" s="1"/>
  <c r="L389" i="4"/>
  <c r="K389" i="4"/>
  <c r="H389" i="4"/>
  <c r="I389" i="4" s="1"/>
  <c r="F391" i="1"/>
  <c r="G391" i="1" s="1"/>
  <c r="E391" i="1"/>
  <c r="O389" i="1"/>
  <c r="P389" i="1"/>
  <c r="P388" i="1"/>
  <c r="O388" i="1"/>
  <c r="B392" i="1"/>
  <c r="D392" i="1" s="1"/>
  <c r="C392" i="1"/>
  <c r="A393" i="1"/>
  <c r="F390" i="4"/>
  <c r="G390" i="4" s="1"/>
  <c r="E390" i="4"/>
  <c r="C392" i="4"/>
  <c r="A393" i="4"/>
  <c r="B392" i="4"/>
  <c r="D392" i="4" s="1"/>
  <c r="M389" i="4"/>
  <c r="J389" i="4"/>
  <c r="M389" i="1"/>
  <c r="E390" i="1"/>
  <c r="F390" i="1"/>
  <c r="G390" i="1" s="1"/>
  <c r="N389" i="4" l="1"/>
  <c r="L390" i="4"/>
  <c r="K390" i="4"/>
  <c r="H390" i="4"/>
  <c r="I390" i="4" s="1"/>
  <c r="B393" i="4"/>
  <c r="C393" i="4"/>
  <c r="A394" i="4"/>
  <c r="N390" i="4"/>
  <c r="M390" i="4"/>
  <c r="J390" i="4"/>
  <c r="K391" i="1"/>
  <c r="L391" i="1"/>
  <c r="H391" i="1"/>
  <c r="I391" i="1" s="1"/>
  <c r="F392" i="1"/>
  <c r="G392" i="1" s="1"/>
  <c r="E392" i="1"/>
  <c r="M391" i="1"/>
  <c r="J391" i="1"/>
  <c r="J391" i="4"/>
  <c r="L390" i="1"/>
  <c r="K390" i="1"/>
  <c r="H390" i="1"/>
  <c r="I390" i="1" s="1"/>
  <c r="F392" i="4"/>
  <c r="G392" i="4" s="1"/>
  <c r="E392" i="4"/>
  <c r="B393" i="1"/>
  <c r="C393" i="1"/>
  <c r="A394" i="1"/>
  <c r="J390" i="1"/>
  <c r="P389" i="4"/>
  <c r="O389" i="4"/>
  <c r="L391" i="4"/>
  <c r="K391" i="4"/>
  <c r="H391" i="4"/>
  <c r="I391" i="4" s="1"/>
  <c r="M390" i="1" l="1"/>
  <c r="B394" i="1"/>
  <c r="C394" i="1"/>
  <c r="A395" i="1"/>
  <c r="P391" i="1"/>
  <c r="O391" i="1"/>
  <c r="P390" i="1"/>
  <c r="O390" i="1"/>
  <c r="M391" i="4"/>
  <c r="N391" i="1"/>
  <c r="P390" i="4"/>
  <c r="O390" i="4"/>
  <c r="D393" i="1"/>
  <c r="L392" i="1"/>
  <c r="K392" i="1"/>
  <c r="H392" i="1"/>
  <c r="I392" i="1" s="1"/>
  <c r="C394" i="4"/>
  <c r="A395" i="4"/>
  <c r="B394" i="4"/>
  <c r="P391" i="4"/>
  <c r="O391" i="4"/>
  <c r="J392" i="4"/>
  <c r="N391" i="4"/>
  <c r="N390" i="1"/>
  <c r="L392" i="4"/>
  <c r="K392" i="4"/>
  <c r="H392" i="4"/>
  <c r="I392" i="4" s="1"/>
  <c r="J392" i="1"/>
  <c r="D393" i="4"/>
  <c r="N392" i="1" l="1"/>
  <c r="F393" i="1"/>
  <c r="G393" i="1" s="1"/>
  <c r="E393" i="1"/>
  <c r="D394" i="4"/>
  <c r="P392" i="1"/>
  <c r="O392" i="1"/>
  <c r="C395" i="1"/>
  <c r="A396" i="1"/>
  <c r="B395" i="1"/>
  <c r="P392" i="4"/>
  <c r="O392" i="4"/>
  <c r="E393" i="4"/>
  <c r="F393" i="4"/>
  <c r="G393" i="4" s="1"/>
  <c r="M392" i="4"/>
  <c r="B395" i="4"/>
  <c r="C395" i="4"/>
  <c r="A396" i="4"/>
  <c r="M392" i="1"/>
  <c r="N392" i="4"/>
  <c r="D394" i="1"/>
  <c r="D395" i="4" l="1"/>
  <c r="D395" i="1"/>
  <c r="E395" i="1" s="1"/>
  <c r="F394" i="1"/>
  <c r="G394" i="1" s="1"/>
  <c r="E394" i="1"/>
  <c r="L393" i="4"/>
  <c r="K393" i="4"/>
  <c r="H393" i="4"/>
  <c r="I393" i="4" s="1"/>
  <c r="F395" i="1"/>
  <c r="G395" i="1" s="1"/>
  <c r="F394" i="4"/>
  <c r="G394" i="4" s="1"/>
  <c r="E394" i="4"/>
  <c r="E395" i="4"/>
  <c r="F395" i="4"/>
  <c r="G395" i="4" s="1"/>
  <c r="B396" i="1"/>
  <c r="A397" i="1"/>
  <c r="C396" i="1"/>
  <c r="L393" i="1"/>
  <c r="K393" i="1"/>
  <c r="H393" i="1"/>
  <c r="I393" i="1" s="1"/>
  <c r="J393" i="4"/>
  <c r="C396" i="4"/>
  <c r="A397" i="4"/>
  <c r="B396" i="4"/>
  <c r="N393" i="1"/>
  <c r="M393" i="1"/>
  <c r="J393" i="1"/>
  <c r="D396" i="1" l="1"/>
  <c r="N393" i="4"/>
  <c r="M393" i="4"/>
  <c r="D396" i="4"/>
  <c r="F396" i="4" s="1"/>
  <c r="G396" i="4" s="1"/>
  <c r="E396" i="1"/>
  <c r="F396" i="1"/>
  <c r="G396" i="1" s="1"/>
  <c r="B397" i="4"/>
  <c r="C397" i="4"/>
  <c r="A398" i="4"/>
  <c r="J395" i="4"/>
  <c r="K395" i="1"/>
  <c r="L395" i="1"/>
  <c r="H395" i="1"/>
  <c r="I395" i="1" s="1"/>
  <c r="A398" i="1"/>
  <c r="B397" i="1"/>
  <c r="D397" i="1" s="1"/>
  <c r="C397" i="1"/>
  <c r="J395" i="1"/>
  <c r="L394" i="1"/>
  <c r="K394" i="1"/>
  <c r="H394" i="1"/>
  <c r="I394" i="1" s="1"/>
  <c r="M394" i="4"/>
  <c r="J394" i="4"/>
  <c r="E396" i="4"/>
  <c r="L395" i="4"/>
  <c r="K395" i="4"/>
  <c r="H395" i="4"/>
  <c r="I395" i="4" s="1"/>
  <c r="O393" i="1"/>
  <c r="P393" i="1"/>
  <c r="L394" i="4"/>
  <c r="K394" i="4"/>
  <c r="H394" i="4"/>
  <c r="I394" i="4" s="1"/>
  <c r="P393" i="4"/>
  <c r="O393" i="4"/>
  <c r="J394" i="1"/>
  <c r="D397" i="4" l="1"/>
  <c r="N394" i="1"/>
  <c r="M395" i="1"/>
  <c r="N395" i="1"/>
  <c r="P395" i="4"/>
  <c r="O395" i="4"/>
  <c r="F397" i="1"/>
  <c r="G397" i="1" s="1"/>
  <c r="E397" i="1"/>
  <c r="E397" i="4"/>
  <c r="F397" i="4"/>
  <c r="G397" i="4" s="1"/>
  <c r="P395" i="1"/>
  <c r="O395" i="1"/>
  <c r="M395" i="4"/>
  <c r="J396" i="4"/>
  <c r="B398" i="1"/>
  <c r="A399" i="1"/>
  <c r="C398" i="1"/>
  <c r="J396" i="1"/>
  <c r="P394" i="1"/>
  <c r="O394" i="1"/>
  <c r="N395" i="4"/>
  <c r="M394" i="1"/>
  <c r="P394" i="4"/>
  <c r="O394" i="4"/>
  <c r="L396" i="4"/>
  <c r="K396" i="4"/>
  <c r="H396" i="4"/>
  <c r="I396" i="4" s="1"/>
  <c r="N394" i="4"/>
  <c r="C398" i="4"/>
  <c r="A399" i="4"/>
  <c r="B398" i="4"/>
  <c r="D398" i="4" s="1"/>
  <c r="L396" i="1"/>
  <c r="K396" i="1"/>
  <c r="H396" i="1"/>
  <c r="I396" i="1" s="1"/>
  <c r="N396" i="1" l="1"/>
  <c r="B399" i="4"/>
  <c r="D399" i="4" s="1"/>
  <c r="C399" i="4"/>
  <c r="A400" i="4"/>
  <c r="M396" i="4"/>
  <c r="J397" i="1"/>
  <c r="P396" i="4"/>
  <c r="O396" i="4"/>
  <c r="P396" i="1"/>
  <c r="O396" i="1"/>
  <c r="N396" i="4"/>
  <c r="J397" i="4"/>
  <c r="F398" i="4"/>
  <c r="G398" i="4" s="1"/>
  <c r="E398" i="4"/>
  <c r="B399" i="1"/>
  <c r="C399" i="1"/>
  <c r="A400" i="1"/>
  <c r="L397" i="1"/>
  <c r="K397" i="1"/>
  <c r="H397" i="1"/>
  <c r="I397" i="1" s="1"/>
  <c r="M396" i="1"/>
  <c r="D398" i="1"/>
  <c r="L397" i="4"/>
  <c r="K397" i="4"/>
  <c r="H397" i="4"/>
  <c r="I397" i="4" s="1"/>
  <c r="O397" i="1" l="1"/>
  <c r="P397" i="1"/>
  <c r="C400" i="1"/>
  <c r="A401" i="1"/>
  <c r="B400" i="1"/>
  <c r="D400" i="1" s="1"/>
  <c r="D399" i="1"/>
  <c r="P397" i="4"/>
  <c r="O397" i="4"/>
  <c r="C400" i="4"/>
  <c r="A401" i="4"/>
  <c r="B400" i="4"/>
  <c r="D400" i="4" s="1"/>
  <c r="E399" i="4"/>
  <c r="F399" i="4"/>
  <c r="G399" i="4" s="1"/>
  <c r="J398" i="4"/>
  <c r="M397" i="4"/>
  <c r="M397" i="1"/>
  <c r="E398" i="1"/>
  <c r="F398" i="1"/>
  <c r="G398" i="1" s="1"/>
  <c r="L398" i="4"/>
  <c r="K398" i="4"/>
  <c r="H398" i="4"/>
  <c r="I398" i="4" s="1"/>
  <c r="N397" i="4"/>
  <c r="N397" i="1"/>
  <c r="P398" i="4" l="1"/>
  <c r="O398" i="4"/>
  <c r="L398" i="1"/>
  <c r="K398" i="1"/>
  <c r="H398" i="1"/>
  <c r="I398" i="1" s="1"/>
  <c r="M398" i="4"/>
  <c r="B401" i="4"/>
  <c r="D401" i="4" s="1"/>
  <c r="A402" i="4"/>
  <c r="C401" i="4"/>
  <c r="L399" i="4"/>
  <c r="K399" i="4"/>
  <c r="H399" i="4"/>
  <c r="I399" i="4" s="1"/>
  <c r="N398" i="4"/>
  <c r="F400" i="4"/>
  <c r="G400" i="4" s="1"/>
  <c r="E400" i="4"/>
  <c r="E399" i="1"/>
  <c r="F399" i="1"/>
  <c r="G399" i="1" s="1"/>
  <c r="J398" i="1"/>
  <c r="J399" i="4"/>
  <c r="F400" i="1"/>
  <c r="G400" i="1" s="1"/>
  <c r="E400" i="1"/>
  <c r="B401" i="1"/>
  <c r="A402" i="1"/>
  <c r="C401" i="1"/>
  <c r="M398" i="1" l="1"/>
  <c r="N398" i="1"/>
  <c r="K399" i="1"/>
  <c r="L399" i="1"/>
  <c r="H399" i="1"/>
  <c r="I399" i="1" s="1"/>
  <c r="C402" i="4"/>
  <c r="A403" i="4"/>
  <c r="B402" i="4"/>
  <c r="L400" i="4"/>
  <c r="K400" i="4"/>
  <c r="H400" i="4"/>
  <c r="I400" i="4" s="1"/>
  <c r="J400" i="1"/>
  <c r="E401" i="4"/>
  <c r="F401" i="4"/>
  <c r="G401" i="4" s="1"/>
  <c r="C402" i="1"/>
  <c r="A403" i="1"/>
  <c r="B402" i="1"/>
  <c r="M399" i="4"/>
  <c r="N400" i="4"/>
  <c r="M400" i="4"/>
  <c r="J400" i="4"/>
  <c r="P399" i="4"/>
  <c r="O399" i="4"/>
  <c r="D401" i="1"/>
  <c r="L400" i="1"/>
  <c r="K400" i="1"/>
  <c r="H400" i="1"/>
  <c r="I400" i="1" s="1"/>
  <c r="N399" i="4"/>
  <c r="N399" i="1"/>
  <c r="M399" i="1"/>
  <c r="J399" i="1"/>
  <c r="P398" i="1"/>
  <c r="O398" i="1"/>
  <c r="E401" i="1" l="1"/>
  <c r="F401" i="1"/>
  <c r="G401" i="1" s="1"/>
  <c r="N400" i="1"/>
  <c r="D402" i="4"/>
  <c r="P399" i="1"/>
  <c r="O399" i="1"/>
  <c r="P400" i="1"/>
  <c r="O400" i="1"/>
  <c r="D402" i="1"/>
  <c r="J401" i="4"/>
  <c r="M400" i="1"/>
  <c r="B403" i="4"/>
  <c r="D403" i="4" s="1"/>
  <c r="C403" i="4"/>
  <c r="A404" i="4"/>
  <c r="B403" i="1"/>
  <c r="D403" i="1" s="1"/>
  <c r="C403" i="1"/>
  <c r="A404" i="1"/>
  <c r="L401" i="4"/>
  <c r="K401" i="4"/>
  <c r="H401" i="4"/>
  <c r="I401" i="4" s="1"/>
  <c r="P400" i="4"/>
  <c r="O400" i="4"/>
  <c r="E403" i="4" l="1"/>
  <c r="F403" i="4"/>
  <c r="G403" i="4" s="1"/>
  <c r="M401" i="4"/>
  <c r="P401" i="4"/>
  <c r="O401" i="4"/>
  <c r="E403" i="1"/>
  <c r="F403" i="1"/>
  <c r="G403" i="1" s="1"/>
  <c r="N401" i="4"/>
  <c r="J401" i="1"/>
  <c r="F402" i="4"/>
  <c r="G402" i="4" s="1"/>
  <c r="E402" i="4"/>
  <c r="C404" i="4"/>
  <c r="A405" i="4"/>
  <c r="B404" i="4"/>
  <c r="D404" i="4" s="1"/>
  <c r="C404" i="1"/>
  <c r="A405" i="1"/>
  <c r="B404" i="1"/>
  <c r="F402" i="1"/>
  <c r="G402" i="1" s="1"/>
  <c r="E402" i="1"/>
  <c r="L401" i="1"/>
  <c r="K401" i="1"/>
  <c r="H401" i="1"/>
  <c r="I401" i="1" s="1"/>
  <c r="D404" i="1" l="1"/>
  <c r="J402" i="4"/>
  <c r="B405" i="1"/>
  <c r="C405" i="1"/>
  <c r="A406" i="1"/>
  <c r="J403" i="1"/>
  <c r="P401" i="1"/>
  <c r="O401" i="1"/>
  <c r="F404" i="1"/>
  <c r="G404" i="1" s="1"/>
  <c r="E404" i="1"/>
  <c r="M401" i="1"/>
  <c r="K403" i="1"/>
  <c r="L403" i="1"/>
  <c r="H403" i="1"/>
  <c r="I403" i="1" s="1"/>
  <c r="J403" i="4"/>
  <c r="J402" i="1"/>
  <c r="B405" i="4"/>
  <c r="C405" i="4"/>
  <c r="A406" i="4"/>
  <c r="F404" i="4"/>
  <c r="G404" i="4" s="1"/>
  <c r="E404" i="4"/>
  <c r="L402" i="1"/>
  <c r="K402" i="1"/>
  <c r="H402" i="1"/>
  <c r="I402" i="1" s="1"/>
  <c r="L402" i="4"/>
  <c r="K402" i="4"/>
  <c r="H402" i="4"/>
  <c r="I402" i="4" s="1"/>
  <c r="N401" i="1"/>
  <c r="L403" i="4"/>
  <c r="K403" i="4"/>
  <c r="H403" i="4"/>
  <c r="I403" i="4" s="1"/>
  <c r="M403" i="1" l="1"/>
  <c r="P402" i="1"/>
  <c r="O402" i="1"/>
  <c r="M404" i="4"/>
  <c r="J404" i="4"/>
  <c r="M403" i="4"/>
  <c r="N403" i="1"/>
  <c r="L404" i="4"/>
  <c r="K404" i="4"/>
  <c r="H404" i="4"/>
  <c r="I404" i="4" s="1"/>
  <c r="J404" i="1"/>
  <c r="P403" i="4"/>
  <c r="O403" i="4"/>
  <c r="P402" i="4"/>
  <c r="O402" i="4"/>
  <c r="C406" i="4"/>
  <c r="A407" i="4"/>
  <c r="B406" i="4"/>
  <c r="D406" i="4" s="1"/>
  <c r="M402" i="1"/>
  <c r="N403" i="4"/>
  <c r="C406" i="1"/>
  <c r="A407" i="1"/>
  <c r="B406" i="1"/>
  <c r="D406" i="1" s="1"/>
  <c r="M402" i="4"/>
  <c r="D405" i="4"/>
  <c r="N402" i="1"/>
  <c r="P403" i="1"/>
  <c r="O403" i="1"/>
  <c r="L404" i="1"/>
  <c r="K404" i="1"/>
  <c r="H404" i="1"/>
  <c r="I404" i="1" s="1"/>
  <c r="D405" i="1"/>
  <c r="N402" i="4"/>
  <c r="M404" i="1" l="1"/>
  <c r="B407" i="4"/>
  <c r="C407" i="4"/>
  <c r="A408" i="4"/>
  <c r="E405" i="4"/>
  <c r="F405" i="4"/>
  <c r="G405" i="4" s="1"/>
  <c r="N404" i="1"/>
  <c r="N404" i="4"/>
  <c r="E405" i="1"/>
  <c r="F405" i="1"/>
  <c r="G405" i="1" s="1"/>
  <c r="F406" i="1"/>
  <c r="G406" i="1" s="1"/>
  <c r="E406" i="1"/>
  <c r="P404" i="4"/>
  <c r="O404" i="4"/>
  <c r="P404" i="1"/>
  <c r="O404" i="1"/>
  <c r="B407" i="1"/>
  <c r="C407" i="1"/>
  <c r="A408" i="1"/>
  <c r="F406" i="4"/>
  <c r="G406" i="4" s="1"/>
  <c r="E406" i="4"/>
  <c r="D407" i="4" l="1"/>
  <c r="D407" i="1"/>
  <c r="C408" i="1"/>
  <c r="A409" i="1"/>
  <c r="B408" i="1"/>
  <c r="D408" i="1" s="1"/>
  <c r="L406" i="4"/>
  <c r="K406" i="4"/>
  <c r="H406" i="4"/>
  <c r="I406" i="4" s="1"/>
  <c r="L405" i="1"/>
  <c r="K405" i="1"/>
  <c r="H405" i="1"/>
  <c r="I405" i="1" s="1"/>
  <c r="L405" i="4"/>
  <c r="K405" i="4"/>
  <c r="H405" i="4"/>
  <c r="I405" i="4" s="1"/>
  <c r="J406" i="4"/>
  <c r="L406" i="1"/>
  <c r="K406" i="1"/>
  <c r="H406" i="1"/>
  <c r="I406" i="1" s="1"/>
  <c r="N406" i="1"/>
  <c r="M406" i="1"/>
  <c r="J406" i="1"/>
  <c r="C408" i="4"/>
  <c r="A409" i="4"/>
  <c r="B408" i="4"/>
  <c r="E407" i="4"/>
  <c r="F407" i="4"/>
  <c r="G407" i="4" s="1"/>
  <c r="E407" i="1"/>
  <c r="F407" i="1"/>
  <c r="G407" i="1" s="1"/>
  <c r="N405" i="1"/>
  <c r="M405" i="1"/>
  <c r="J405" i="1"/>
  <c r="J405" i="4"/>
  <c r="M406" i="4" l="1"/>
  <c r="N405" i="4"/>
  <c r="D408" i="4"/>
  <c r="J407" i="1"/>
  <c r="B409" i="4"/>
  <c r="C409" i="4"/>
  <c r="A410" i="4"/>
  <c r="P405" i="4"/>
  <c r="O405" i="4"/>
  <c r="F408" i="1"/>
  <c r="G408" i="1" s="1"/>
  <c r="E408" i="1"/>
  <c r="B409" i="1"/>
  <c r="D409" i="1" s="1"/>
  <c r="A410" i="1"/>
  <c r="C409" i="1"/>
  <c r="F408" i="4"/>
  <c r="G408" i="4" s="1"/>
  <c r="E408" i="4"/>
  <c r="P406" i="1"/>
  <c r="O406" i="1"/>
  <c r="P406" i="4"/>
  <c r="O406" i="4"/>
  <c r="K407" i="1"/>
  <c r="L407" i="1"/>
  <c r="H407" i="1"/>
  <c r="I407" i="1" s="1"/>
  <c r="J407" i="4"/>
  <c r="M405" i="4"/>
  <c r="L407" i="4"/>
  <c r="K407" i="4"/>
  <c r="H407" i="4"/>
  <c r="I407" i="4" s="1"/>
  <c r="N406" i="4"/>
  <c r="O405" i="1"/>
  <c r="P405" i="1"/>
  <c r="N407" i="4" l="1"/>
  <c r="M407" i="4"/>
  <c r="C410" i="1"/>
  <c r="A411" i="1"/>
  <c r="B410" i="1"/>
  <c r="D410" i="1" s="1"/>
  <c r="E409" i="1"/>
  <c r="F409" i="1"/>
  <c r="G409" i="1" s="1"/>
  <c r="L408" i="4"/>
  <c r="K408" i="4"/>
  <c r="H408" i="4"/>
  <c r="I408" i="4" s="1"/>
  <c r="J408" i="4"/>
  <c r="L408" i="1"/>
  <c r="K408" i="1"/>
  <c r="H408" i="1"/>
  <c r="I408" i="1" s="1"/>
  <c r="C410" i="4"/>
  <c r="A411" i="4"/>
  <c r="B410" i="4"/>
  <c r="M407" i="1"/>
  <c r="P407" i="1"/>
  <c r="O407" i="1"/>
  <c r="P407" i="4"/>
  <c r="O407" i="4"/>
  <c r="M408" i="1"/>
  <c r="N408" i="1"/>
  <c r="J408" i="1"/>
  <c r="D409" i="4"/>
  <c r="N407" i="1"/>
  <c r="P408" i="4" l="1"/>
  <c r="O408" i="4"/>
  <c r="L409" i="1"/>
  <c r="K409" i="1"/>
  <c r="H409" i="1"/>
  <c r="I409" i="1" s="1"/>
  <c r="F410" i="1"/>
  <c r="G410" i="1" s="1"/>
  <c r="E410" i="1"/>
  <c r="B411" i="1"/>
  <c r="C411" i="1"/>
  <c r="A412" i="1"/>
  <c r="P408" i="1"/>
  <c r="O408" i="1"/>
  <c r="M408" i="4"/>
  <c r="E409" i="4"/>
  <c r="F409" i="4"/>
  <c r="G409" i="4" s="1"/>
  <c r="D410" i="4"/>
  <c r="B411" i="4"/>
  <c r="C411" i="4"/>
  <c r="A412" i="4"/>
  <c r="N408" i="4"/>
  <c r="N409" i="1"/>
  <c r="M409" i="1"/>
  <c r="J409" i="1"/>
  <c r="D411" i="4" l="1"/>
  <c r="J409" i="4"/>
  <c r="L409" i="4"/>
  <c r="K409" i="4"/>
  <c r="H409" i="4"/>
  <c r="I409" i="4" s="1"/>
  <c r="F410" i="4"/>
  <c r="G410" i="4" s="1"/>
  <c r="E410" i="4"/>
  <c r="L410" i="1"/>
  <c r="K410" i="1"/>
  <c r="H410" i="1"/>
  <c r="I410" i="1" s="1"/>
  <c r="C412" i="4"/>
  <c r="A413" i="4"/>
  <c r="B412" i="4"/>
  <c r="E411" i="4"/>
  <c r="F411" i="4"/>
  <c r="G411" i="4" s="1"/>
  <c r="J410" i="1"/>
  <c r="C412" i="1"/>
  <c r="A413" i="1"/>
  <c r="B412" i="1"/>
  <c r="D411" i="1"/>
  <c r="O409" i="1"/>
  <c r="P409" i="1"/>
  <c r="J411" i="4" l="1"/>
  <c r="L410" i="4"/>
  <c r="K410" i="4"/>
  <c r="H410" i="4"/>
  <c r="I410" i="4" s="1"/>
  <c r="E411" i="1"/>
  <c r="F411" i="1"/>
  <c r="G411" i="1" s="1"/>
  <c r="L411" i="4"/>
  <c r="K411" i="4"/>
  <c r="H411" i="4"/>
  <c r="I411" i="4" s="1"/>
  <c r="N410" i="4"/>
  <c r="J410" i="4"/>
  <c r="P409" i="4"/>
  <c r="O409" i="4"/>
  <c r="M409" i="4"/>
  <c r="P410" i="1"/>
  <c r="O410" i="1"/>
  <c r="B413" i="1"/>
  <c r="C413" i="1"/>
  <c r="A414" i="1"/>
  <c r="M410" i="1"/>
  <c r="B413" i="4"/>
  <c r="C413" i="4"/>
  <c r="A414" i="4"/>
  <c r="D412" i="1"/>
  <c r="N410" i="1"/>
  <c r="D412" i="4"/>
  <c r="N409" i="4"/>
  <c r="K411" i="1" l="1"/>
  <c r="L411" i="1"/>
  <c r="H411" i="1"/>
  <c r="I411" i="1" s="1"/>
  <c r="C414" i="4"/>
  <c r="A415" i="4"/>
  <c r="B414" i="4"/>
  <c r="P410" i="4"/>
  <c r="O410" i="4"/>
  <c r="M411" i="4"/>
  <c r="M411" i="1"/>
  <c r="J411" i="1"/>
  <c r="F412" i="1"/>
  <c r="G412" i="1" s="1"/>
  <c r="E412" i="1"/>
  <c r="P411" i="4"/>
  <c r="O411" i="4"/>
  <c r="C414" i="1"/>
  <c r="A415" i="1"/>
  <c r="B414" i="1"/>
  <c r="F412" i="4"/>
  <c r="G412" i="4" s="1"/>
  <c r="E412" i="4"/>
  <c r="D413" i="4"/>
  <c r="D413" i="1"/>
  <c r="M410" i="4"/>
  <c r="N411" i="4"/>
  <c r="D414" i="1" l="1"/>
  <c r="N411" i="1"/>
  <c r="F414" i="1"/>
  <c r="G414" i="1" s="1"/>
  <c r="E414" i="1"/>
  <c r="D414" i="4"/>
  <c r="P411" i="1"/>
  <c r="O411" i="1"/>
  <c r="J412" i="4"/>
  <c r="L412" i="1"/>
  <c r="K412" i="1"/>
  <c r="H412" i="1"/>
  <c r="I412" i="1" s="1"/>
  <c r="B415" i="4"/>
  <c r="C415" i="4"/>
  <c r="A416" i="4"/>
  <c r="E413" i="1"/>
  <c r="F413" i="1"/>
  <c r="G413" i="1" s="1"/>
  <c r="B415" i="1"/>
  <c r="C415" i="1"/>
  <c r="A416" i="1"/>
  <c r="E413" i="4"/>
  <c r="F413" i="4"/>
  <c r="G413" i="4" s="1"/>
  <c r="L412" i="4"/>
  <c r="K412" i="4"/>
  <c r="H412" i="4"/>
  <c r="I412" i="4" s="1"/>
  <c r="M412" i="1"/>
  <c r="J412" i="1"/>
  <c r="N412" i="1" l="1"/>
  <c r="J413" i="1"/>
  <c r="L413" i="1"/>
  <c r="K413" i="1"/>
  <c r="H413" i="1"/>
  <c r="I413" i="1" s="1"/>
  <c r="P412" i="1"/>
  <c r="O412" i="1"/>
  <c r="M412" i="4"/>
  <c r="F414" i="4"/>
  <c r="G414" i="4" s="1"/>
  <c r="E414" i="4"/>
  <c r="P412" i="4"/>
  <c r="O412" i="4"/>
  <c r="C416" i="1"/>
  <c r="A417" i="1"/>
  <c r="B416" i="1"/>
  <c r="D416" i="1" s="1"/>
  <c r="D415" i="1"/>
  <c r="N412" i="4"/>
  <c r="L414" i="1"/>
  <c r="K414" i="1"/>
  <c r="H414" i="1"/>
  <c r="I414" i="1" s="1"/>
  <c r="L413" i="4"/>
  <c r="K413" i="4"/>
  <c r="H413" i="4"/>
  <c r="I413" i="4" s="1"/>
  <c r="J413" i="4"/>
  <c r="C416" i="4"/>
  <c r="A417" i="4"/>
  <c r="B416" i="4"/>
  <c r="D415" i="4"/>
  <c r="N414" i="1"/>
  <c r="M414" i="1"/>
  <c r="J414" i="1"/>
  <c r="P413" i="4" l="1"/>
  <c r="O413" i="4"/>
  <c r="B417" i="1"/>
  <c r="A418" i="1"/>
  <c r="C417" i="1"/>
  <c r="L414" i="4"/>
  <c r="K414" i="4"/>
  <c r="H414" i="4"/>
  <c r="I414" i="4" s="1"/>
  <c r="J414" i="4"/>
  <c r="O413" i="1"/>
  <c r="P413" i="1"/>
  <c r="M413" i="1"/>
  <c r="F416" i="1"/>
  <c r="G416" i="1" s="1"/>
  <c r="E416" i="1"/>
  <c r="E415" i="4"/>
  <c r="F415" i="4"/>
  <c r="G415" i="4" s="1"/>
  <c r="B417" i="4"/>
  <c r="D417" i="4" s="1"/>
  <c r="A418" i="4"/>
  <c r="C417" i="4"/>
  <c r="M413" i="4"/>
  <c r="D416" i="4"/>
  <c r="N413" i="4"/>
  <c r="P414" i="1"/>
  <c r="O414" i="1"/>
  <c r="E415" i="1"/>
  <c r="F415" i="1"/>
  <c r="G415" i="1" s="1"/>
  <c r="N413" i="1"/>
  <c r="D417" i="1" l="1"/>
  <c r="J415" i="1"/>
  <c r="E417" i="4"/>
  <c r="F417" i="4"/>
  <c r="G417" i="4" s="1"/>
  <c r="P414" i="4"/>
  <c r="O414" i="4"/>
  <c r="E417" i="1"/>
  <c r="F417" i="1"/>
  <c r="G417" i="1" s="1"/>
  <c r="K415" i="1"/>
  <c r="L415" i="1"/>
  <c r="H415" i="1"/>
  <c r="I415" i="1" s="1"/>
  <c r="F416" i="4"/>
  <c r="G416" i="4" s="1"/>
  <c r="E416" i="4"/>
  <c r="J416" i="1"/>
  <c r="J415" i="4"/>
  <c r="M414" i="4"/>
  <c r="C418" i="4"/>
  <c r="A419" i="4"/>
  <c r="B418" i="4"/>
  <c r="L416" i="1"/>
  <c r="K416" i="1"/>
  <c r="H416" i="1"/>
  <c r="I416" i="1" s="1"/>
  <c r="C418" i="1"/>
  <c r="A419" i="1"/>
  <c r="B418" i="1"/>
  <c r="L415" i="4"/>
  <c r="K415" i="4"/>
  <c r="H415" i="4"/>
  <c r="I415" i="4" s="1"/>
  <c r="N414" i="4"/>
  <c r="N416" i="1" l="1"/>
  <c r="D418" i="4"/>
  <c r="B419" i="4"/>
  <c r="C419" i="4"/>
  <c r="A420" i="4"/>
  <c r="L417" i="4"/>
  <c r="K417" i="4"/>
  <c r="H417" i="4"/>
  <c r="I417" i="4" s="1"/>
  <c r="D418" i="1"/>
  <c r="P416" i="1"/>
  <c r="O416" i="1"/>
  <c r="M415" i="4"/>
  <c r="M416" i="1"/>
  <c r="L417" i="1"/>
  <c r="K417" i="1"/>
  <c r="H417" i="1"/>
  <c r="I417" i="1" s="1"/>
  <c r="B419" i="1"/>
  <c r="C419" i="1"/>
  <c r="A420" i="1"/>
  <c r="N415" i="4"/>
  <c r="L416" i="4"/>
  <c r="K416" i="4"/>
  <c r="H416" i="4"/>
  <c r="I416" i="4" s="1"/>
  <c r="M415" i="1"/>
  <c r="P415" i="1"/>
  <c r="O415" i="1"/>
  <c r="P415" i="4"/>
  <c r="O415" i="4"/>
  <c r="F418" i="4"/>
  <c r="G418" i="4" s="1"/>
  <c r="E418" i="4"/>
  <c r="N416" i="4"/>
  <c r="M416" i="4"/>
  <c r="J416" i="4"/>
  <c r="J417" i="1"/>
  <c r="J417" i="4"/>
  <c r="N415" i="1"/>
  <c r="D419" i="4" l="1"/>
  <c r="M417" i="4"/>
  <c r="M417" i="1"/>
  <c r="N417" i="1"/>
  <c r="N417" i="4"/>
  <c r="D419" i="1"/>
  <c r="E419" i="1" s="1"/>
  <c r="L418" i="4"/>
  <c r="K418" i="4"/>
  <c r="H418" i="4"/>
  <c r="I418" i="4" s="1"/>
  <c r="J418" i="4"/>
  <c r="F418" i="1"/>
  <c r="G418" i="1" s="1"/>
  <c r="E418" i="1"/>
  <c r="C420" i="1"/>
  <c r="A421" i="1"/>
  <c r="B420" i="1"/>
  <c r="D420" i="1" s="1"/>
  <c r="P417" i="1"/>
  <c r="O417" i="1"/>
  <c r="P417" i="4"/>
  <c r="O417" i="4"/>
  <c r="C420" i="4"/>
  <c r="A421" i="4"/>
  <c r="B420" i="4"/>
  <c r="E419" i="4"/>
  <c r="F419" i="4"/>
  <c r="G419" i="4" s="1"/>
  <c r="P416" i="4"/>
  <c r="O416" i="4"/>
  <c r="F419" i="1" l="1"/>
  <c r="G419" i="1" s="1"/>
  <c r="N418" i="4"/>
  <c r="B421" i="1"/>
  <c r="C421" i="1"/>
  <c r="A422" i="1"/>
  <c r="J418" i="1"/>
  <c r="P418" i="4"/>
  <c r="O418" i="4"/>
  <c r="J419" i="4"/>
  <c r="L418" i="1"/>
  <c r="K418" i="1"/>
  <c r="H418" i="1"/>
  <c r="I418" i="1" s="1"/>
  <c r="J419" i="1"/>
  <c r="B421" i="4"/>
  <c r="C421" i="4"/>
  <c r="A422" i="4"/>
  <c r="F420" i="1"/>
  <c r="G420" i="1" s="1"/>
  <c r="E420" i="1"/>
  <c r="L419" i="4"/>
  <c r="K419" i="4"/>
  <c r="H419" i="4"/>
  <c r="I419" i="4" s="1"/>
  <c r="K419" i="1"/>
  <c r="L419" i="1"/>
  <c r="H419" i="1"/>
  <c r="I419" i="1" s="1"/>
  <c r="D420" i="4"/>
  <c r="M418" i="4"/>
  <c r="N418" i="1" l="1"/>
  <c r="M419" i="4"/>
  <c r="C422" i="4"/>
  <c r="A423" i="4"/>
  <c r="B422" i="4"/>
  <c r="D422" i="4" s="1"/>
  <c r="D421" i="4"/>
  <c r="N419" i="1"/>
  <c r="C422" i="1"/>
  <c r="A423" i="1"/>
  <c r="B422" i="1"/>
  <c r="M419" i="1"/>
  <c r="L420" i="1"/>
  <c r="K420" i="1"/>
  <c r="H420" i="1"/>
  <c r="I420" i="1" s="1"/>
  <c r="D421" i="1"/>
  <c r="P419" i="1"/>
  <c r="O419" i="1"/>
  <c r="P418" i="1"/>
  <c r="O418" i="1"/>
  <c r="F420" i="4"/>
  <c r="G420" i="4" s="1"/>
  <c r="E420" i="4"/>
  <c r="P419" i="4"/>
  <c r="O419" i="4"/>
  <c r="J420" i="1"/>
  <c r="N419" i="4"/>
  <c r="M418" i="1"/>
  <c r="D422" i="1" l="1"/>
  <c r="P420" i="1"/>
  <c r="O420" i="1"/>
  <c r="B423" i="1"/>
  <c r="C423" i="1"/>
  <c r="A424" i="1"/>
  <c r="L420" i="4"/>
  <c r="K420" i="4"/>
  <c r="H420" i="4"/>
  <c r="I420" i="4" s="1"/>
  <c r="B423" i="4"/>
  <c r="C423" i="4"/>
  <c r="A424" i="4"/>
  <c r="F422" i="4"/>
  <c r="G422" i="4" s="1"/>
  <c r="E422" i="4"/>
  <c r="M420" i="1"/>
  <c r="N420" i="1"/>
  <c r="N420" i="4"/>
  <c r="J420" i="4"/>
  <c r="E421" i="4"/>
  <c r="F421" i="4"/>
  <c r="G421" i="4" s="1"/>
  <c r="E421" i="1"/>
  <c r="F421" i="1"/>
  <c r="G421" i="1" s="1"/>
  <c r="F422" i="1"/>
  <c r="G422" i="1" s="1"/>
  <c r="E422" i="1"/>
  <c r="D423" i="1" l="1"/>
  <c r="D423" i="4"/>
  <c r="F423" i="4" s="1"/>
  <c r="G423" i="4" s="1"/>
  <c r="J422" i="4"/>
  <c r="E423" i="1"/>
  <c r="F423" i="1"/>
  <c r="G423" i="1" s="1"/>
  <c r="L421" i="4"/>
  <c r="K421" i="4"/>
  <c r="H421" i="4"/>
  <c r="I421" i="4" s="1"/>
  <c r="J421" i="4"/>
  <c r="P420" i="4"/>
  <c r="O420" i="4"/>
  <c r="J421" i="1"/>
  <c r="C424" i="4"/>
  <c r="A425" i="4"/>
  <c r="B424" i="4"/>
  <c r="D424" i="4" s="1"/>
  <c r="L422" i="1"/>
  <c r="K422" i="1"/>
  <c r="H422" i="1"/>
  <c r="I422" i="1" s="1"/>
  <c r="C424" i="1"/>
  <c r="A425" i="1"/>
  <c r="B424" i="1"/>
  <c r="N422" i="1"/>
  <c r="J422" i="1"/>
  <c r="E423" i="4"/>
  <c r="L421" i="1"/>
  <c r="K421" i="1"/>
  <c r="H421" i="1"/>
  <c r="I421" i="1" s="1"/>
  <c r="M420" i="4"/>
  <c r="L422" i="4"/>
  <c r="K422" i="4"/>
  <c r="H422" i="4"/>
  <c r="I422" i="4" s="1"/>
  <c r="K423" i="1" l="1"/>
  <c r="L423" i="1"/>
  <c r="H423" i="1"/>
  <c r="I423" i="1" s="1"/>
  <c r="M422" i="1"/>
  <c r="B425" i="4"/>
  <c r="C425" i="4"/>
  <c r="A426" i="4"/>
  <c r="M421" i="1"/>
  <c r="J423" i="4"/>
  <c r="P422" i="1"/>
  <c r="O422" i="1"/>
  <c r="F424" i="4"/>
  <c r="G424" i="4" s="1"/>
  <c r="E424" i="4"/>
  <c r="N421" i="1"/>
  <c r="M421" i="4"/>
  <c r="M422" i="4"/>
  <c r="P421" i="4"/>
  <c r="O421" i="4"/>
  <c r="P422" i="4"/>
  <c r="O422" i="4"/>
  <c r="O421" i="1"/>
  <c r="P421" i="1"/>
  <c r="L423" i="4"/>
  <c r="K423" i="4"/>
  <c r="H423" i="4"/>
  <c r="I423" i="4" s="1"/>
  <c r="D424" i="1"/>
  <c r="B425" i="1"/>
  <c r="A426" i="1"/>
  <c r="C425" i="1"/>
  <c r="N421" i="4"/>
  <c r="N423" i="1"/>
  <c r="M423" i="1"/>
  <c r="J423" i="1"/>
  <c r="N422" i="4"/>
  <c r="P423" i="4" l="1"/>
  <c r="O423" i="4"/>
  <c r="L424" i="4"/>
  <c r="K424" i="4"/>
  <c r="H424" i="4"/>
  <c r="I424" i="4" s="1"/>
  <c r="C426" i="4"/>
  <c r="A427" i="4"/>
  <c r="B426" i="4"/>
  <c r="D426" i="4" s="1"/>
  <c r="P423" i="1"/>
  <c r="O423" i="1"/>
  <c r="F424" i="1"/>
  <c r="G424" i="1" s="1"/>
  <c r="E424" i="1"/>
  <c r="C426" i="1"/>
  <c r="A427" i="1"/>
  <c r="B426" i="1"/>
  <c r="D426" i="1" s="1"/>
  <c r="M423" i="4"/>
  <c r="D425" i="4"/>
  <c r="D425" i="1"/>
  <c r="J424" i="4"/>
  <c r="N423" i="4"/>
  <c r="M424" i="4" l="1"/>
  <c r="N424" i="4"/>
  <c r="L424" i="1"/>
  <c r="K424" i="1"/>
  <c r="H424" i="1"/>
  <c r="I424" i="1" s="1"/>
  <c r="B427" i="1"/>
  <c r="C427" i="1"/>
  <c r="A428" i="1"/>
  <c r="M424" i="1"/>
  <c r="J424" i="1"/>
  <c r="F426" i="1"/>
  <c r="G426" i="1" s="1"/>
  <c r="E426" i="1"/>
  <c r="B427" i="4"/>
  <c r="C427" i="4"/>
  <c r="A428" i="4"/>
  <c r="E425" i="1"/>
  <c r="F425" i="1"/>
  <c r="G425" i="1" s="1"/>
  <c r="E425" i="4"/>
  <c r="F425" i="4"/>
  <c r="G425" i="4" s="1"/>
  <c r="F426" i="4"/>
  <c r="G426" i="4" s="1"/>
  <c r="E426" i="4"/>
  <c r="P424" i="4"/>
  <c r="O424" i="4"/>
  <c r="N424" i="1" l="1"/>
  <c r="L425" i="1"/>
  <c r="K425" i="1"/>
  <c r="H425" i="1"/>
  <c r="I425" i="1" s="1"/>
  <c r="L426" i="1"/>
  <c r="K426" i="1"/>
  <c r="H426" i="1"/>
  <c r="I426" i="1" s="1"/>
  <c r="P424" i="1"/>
  <c r="O424" i="1"/>
  <c r="L426" i="4"/>
  <c r="K426" i="4"/>
  <c r="H426" i="4"/>
  <c r="I426" i="4" s="1"/>
  <c r="M426" i="4"/>
  <c r="J426" i="4"/>
  <c r="N425" i="4"/>
  <c r="J425" i="4"/>
  <c r="J426" i="1"/>
  <c r="N425" i="1"/>
  <c r="M425" i="1"/>
  <c r="J425" i="1"/>
  <c r="K425" i="4"/>
  <c r="L425" i="4"/>
  <c r="H425" i="4"/>
  <c r="I425" i="4" s="1"/>
  <c r="C428" i="4"/>
  <c r="A429" i="4"/>
  <c r="B428" i="4"/>
  <c r="D428" i="4" s="1"/>
  <c r="D427" i="4"/>
  <c r="C428" i="1"/>
  <c r="A429" i="1"/>
  <c r="B428" i="1"/>
  <c r="D428" i="1" s="1"/>
  <c r="D427" i="1"/>
  <c r="M426" i="1" l="1"/>
  <c r="N426" i="1"/>
  <c r="F428" i="1"/>
  <c r="G428" i="1" s="1"/>
  <c r="E428" i="1"/>
  <c r="M425" i="4"/>
  <c r="P426" i="4"/>
  <c r="O426" i="4"/>
  <c r="O425" i="1"/>
  <c r="P425" i="1"/>
  <c r="F428" i="4"/>
  <c r="G428" i="4" s="1"/>
  <c r="E428" i="4"/>
  <c r="O425" i="4"/>
  <c r="P425" i="4"/>
  <c r="P426" i="1"/>
  <c r="O426" i="1"/>
  <c r="E427" i="1"/>
  <c r="F427" i="1"/>
  <c r="G427" i="1" s="1"/>
  <c r="E427" i="4"/>
  <c r="F427" i="4"/>
  <c r="G427" i="4" s="1"/>
  <c r="B429" i="1"/>
  <c r="C429" i="1"/>
  <c r="A430" i="1"/>
  <c r="B429" i="4"/>
  <c r="C429" i="4"/>
  <c r="A430" i="4"/>
  <c r="N426" i="4"/>
  <c r="C430" i="1" l="1"/>
  <c r="A431" i="1"/>
  <c r="B430" i="1"/>
  <c r="D430" i="1" s="1"/>
  <c r="K427" i="4"/>
  <c r="L427" i="4"/>
  <c r="H427" i="4"/>
  <c r="I427" i="4" s="1"/>
  <c r="D429" i="1"/>
  <c r="J427" i="1"/>
  <c r="J428" i="4"/>
  <c r="K427" i="1"/>
  <c r="L427" i="1"/>
  <c r="H427" i="1"/>
  <c r="I427" i="1" s="1"/>
  <c r="L428" i="1"/>
  <c r="K428" i="1"/>
  <c r="H428" i="1"/>
  <c r="I428" i="1" s="1"/>
  <c r="C430" i="4"/>
  <c r="A431" i="4"/>
  <c r="B430" i="4"/>
  <c r="D429" i="4"/>
  <c r="M427" i="4"/>
  <c r="J427" i="4"/>
  <c r="K428" i="4"/>
  <c r="L428" i="4"/>
  <c r="H428" i="4"/>
  <c r="I428" i="4" s="1"/>
  <c r="J428" i="1"/>
  <c r="N427" i="4" l="1"/>
  <c r="M428" i="1"/>
  <c r="N428" i="1"/>
  <c r="N428" i="4"/>
  <c r="F430" i="1"/>
  <c r="G430" i="1" s="1"/>
  <c r="E430" i="1"/>
  <c r="D430" i="4"/>
  <c r="P428" i="1"/>
  <c r="O428" i="1"/>
  <c r="M428" i="4"/>
  <c r="E429" i="1"/>
  <c r="F429" i="1"/>
  <c r="G429" i="1" s="1"/>
  <c r="B431" i="1"/>
  <c r="C431" i="1"/>
  <c r="A432" i="1"/>
  <c r="P427" i="1"/>
  <c r="O427" i="1"/>
  <c r="B431" i="4"/>
  <c r="D431" i="4" s="1"/>
  <c r="C431" i="4"/>
  <c r="A432" i="4"/>
  <c r="O427" i="4"/>
  <c r="P427" i="4"/>
  <c r="N427" i="1"/>
  <c r="E429" i="4"/>
  <c r="F429" i="4"/>
  <c r="G429" i="4" s="1"/>
  <c r="P428" i="4"/>
  <c r="O428" i="4"/>
  <c r="M427" i="1"/>
  <c r="D431" i="1" l="1"/>
  <c r="C432" i="4"/>
  <c r="A433" i="4"/>
  <c r="B432" i="4"/>
  <c r="D432" i="4" s="1"/>
  <c r="E431" i="4"/>
  <c r="F431" i="4"/>
  <c r="G431" i="4" s="1"/>
  <c r="L429" i="1"/>
  <c r="K429" i="1"/>
  <c r="H429" i="1"/>
  <c r="I429" i="1" s="1"/>
  <c r="F430" i="4"/>
  <c r="G430" i="4" s="1"/>
  <c r="E430" i="4"/>
  <c r="E431" i="1"/>
  <c r="F431" i="1"/>
  <c r="G431" i="1" s="1"/>
  <c r="L430" i="1"/>
  <c r="K430" i="1"/>
  <c r="H430" i="1"/>
  <c r="I430" i="1" s="1"/>
  <c r="K429" i="4"/>
  <c r="L429" i="4"/>
  <c r="H429" i="4"/>
  <c r="I429" i="4" s="1"/>
  <c r="M429" i="1"/>
  <c r="J429" i="1"/>
  <c r="C432" i="1"/>
  <c r="A433" i="1"/>
  <c r="B432" i="1"/>
  <c r="D432" i="1" s="1"/>
  <c r="J429" i="4"/>
  <c r="J430" i="1"/>
  <c r="N430" i="1" l="1"/>
  <c r="M429" i="4"/>
  <c r="O429" i="1"/>
  <c r="P429" i="1"/>
  <c r="N429" i="1"/>
  <c r="P430" i="1"/>
  <c r="O430" i="1"/>
  <c r="K431" i="1"/>
  <c r="L431" i="1"/>
  <c r="H431" i="1"/>
  <c r="I431" i="1" s="1"/>
  <c r="B433" i="4"/>
  <c r="A434" i="4"/>
  <c r="C433" i="4"/>
  <c r="F432" i="1"/>
  <c r="G432" i="1" s="1"/>
  <c r="E432" i="1"/>
  <c r="O429" i="4"/>
  <c r="P429" i="4"/>
  <c r="L430" i="4"/>
  <c r="K430" i="4"/>
  <c r="H430" i="4"/>
  <c r="I430" i="4" s="1"/>
  <c r="F432" i="4"/>
  <c r="G432" i="4" s="1"/>
  <c r="E432" i="4"/>
  <c r="B433" i="1"/>
  <c r="A434" i="1"/>
  <c r="C433" i="1"/>
  <c r="N431" i="1"/>
  <c r="J431" i="1"/>
  <c r="K431" i="4"/>
  <c r="L431" i="4"/>
  <c r="H431" i="4"/>
  <c r="I431" i="4" s="1"/>
  <c r="M430" i="1"/>
  <c r="N429" i="4"/>
  <c r="J430" i="4"/>
  <c r="J431" i="4"/>
  <c r="M431" i="4" l="1"/>
  <c r="N431" i="4"/>
  <c r="M430" i="4"/>
  <c r="J432" i="1"/>
  <c r="M432" i="4"/>
  <c r="J432" i="4"/>
  <c r="L432" i="4"/>
  <c r="K432" i="4"/>
  <c r="H432" i="4"/>
  <c r="I432" i="4" s="1"/>
  <c r="C434" i="1"/>
  <c r="A435" i="1"/>
  <c r="B434" i="1"/>
  <c r="D434" i="1" s="1"/>
  <c r="O430" i="4"/>
  <c r="P430" i="4"/>
  <c r="C434" i="4"/>
  <c r="A435" i="4"/>
  <c r="B434" i="4"/>
  <c r="D433" i="4"/>
  <c r="P431" i="1"/>
  <c r="O431" i="1"/>
  <c r="D433" i="1"/>
  <c r="N430" i="4"/>
  <c r="O431" i="4"/>
  <c r="P431" i="4"/>
  <c r="M431" i="1"/>
  <c r="L432" i="1"/>
  <c r="K432" i="1"/>
  <c r="H432" i="1"/>
  <c r="I432" i="1" s="1"/>
  <c r="B435" i="1" l="1"/>
  <c r="C435" i="1"/>
  <c r="A436" i="1"/>
  <c r="P432" i="1"/>
  <c r="O432" i="1"/>
  <c r="E433" i="4"/>
  <c r="F433" i="4"/>
  <c r="G433" i="4" s="1"/>
  <c r="D434" i="4"/>
  <c r="N432" i="1"/>
  <c r="E433" i="1"/>
  <c r="F433" i="1"/>
  <c r="G433" i="1" s="1"/>
  <c r="B435" i="4"/>
  <c r="C435" i="4"/>
  <c r="A436" i="4"/>
  <c r="F434" i="1"/>
  <c r="G434" i="1" s="1"/>
  <c r="E434" i="1"/>
  <c r="P432" i="4"/>
  <c r="O432" i="4"/>
  <c r="N432" i="4"/>
  <c r="M432" i="1"/>
  <c r="D435" i="1" l="1"/>
  <c r="L434" i="1"/>
  <c r="K434" i="1"/>
  <c r="H434" i="1"/>
  <c r="I434" i="1" s="1"/>
  <c r="N434" i="1"/>
  <c r="J434" i="1"/>
  <c r="M433" i="1"/>
  <c r="J433" i="1"/>
  <c r="J433" i="4"/>
  <c r="K433" i="4"/>
  <c r="L433" i="4"/>
  <c r="H433" i="4"/>
  <c r="I433" i="4" s="1"/>
  <c r="C436" i="1"/>
  <c r="A437" i="1"/>
  <c r="B436" i="1"/>
  <c r="E435" i="1"/>
  <c r="F435" i="1"/>
  <c r="G435" i="1" s="1"/>
  <c r="F434" i="4"/>
  <c r="G434" i="4" s="1"/>
  <c r="E434" i="4"/>
  <c r="L433" i="1"/>
  <c r="K433" i="1"/>
  <c r="H433" i="1"/>
  <c r="I433" i="1" s="1"/>
  <c r="C436" i="4"/>
  <c r="A437" i="4"/>
  <c r="B436" i="4"/>
  <c r="D436" i="4" s="1"/>
  <c r="D435" i="4"/>
  <c r="F436" i="4" l="1"/>
  <c r="G436" i="4" s="1"/>
  <c r="E436" i="4"/>
  <c r="K435" i="1"/>
  <c r="L435" i="1"/>
  <c r="H435" i="1"/>
  <c r="I435" i="1" s="1"/>
  <c r="O433" i="4"/>
  <c r="P433" i="4"/>
  <c r="N433" i="4"/>
  <c r="N433" i="1"/>
  <c r="P434" i="1"/>
  <c r="O434" i="1"/>
  <c r="J435" i="1"/>
  <c r="B437" i="1"/>
  <c r="C437" i="1"/>
  <c r="A438" i="1"/>
  <c r="M433" i="4"/>
  <c r="B437" i="4"/>
  <c r="C437" i="4"/>
  <c r="A438" i="4"/>
  <c r="L434" i="4"/>
  <c r="K434" i="4"/>
  <c r="H434" i="4"/>
  <c r="I434" i="4" s="1"/>
  <c r="E435" i="4"/>
  <c r="F435" i="4"/>
  <c r="G435" i="4" s="1"/>
  <c r="P433" i="1"/>
  <c r="O433" i="1"/>
  <c r="J434" i="4"/>
  <c r="D436" i="1"/>
  <c r="M434" i="1"/>
  <c r="N435" i="1" l="1"/>
  <c r="D437" i="1"/>
  <c r="M435" i="1"/>
  <c r="D437" i="4"/>
  <c r="P434" i="4"/>
  <c r="O434" i="4"/>
  <c r="E437" i="4"/>
  <c r="F437" i="4"/>
  <c r="G437" i="4" s="1"/>
  <c r="N434" i="4"/>
  <c r="K436" i="4"/>
  <c r="L436" i="4"/>
  <c r="H436" i="4"/>
  <c r="I436" i="4" s="1"/>
  <c r="F436" i="1"/>
  <c r="G436" i="1" s="1"/>
  <c r="E436" i="1"/>
  <c r="E437" i="1"/>
  <c r="F437" i="1"/>
  <c r="G437" i="1" s="1"/>
  <c r="J435" i="4"/>
  <c r="M434" i="4"/>
  <c r="K435" i="4"/>
  <c r="L435" i="4"/>
  <c r="H435" i="4"/>
  <c r="I435" i="4" s="1"/>
  <c r="C438" i="4"/>
  <c r="A439" i="4"/>
  <c r="B438" i="4"/>
  <c r="C438" i="1"/>
  <c r="A439" i="1"/>
  <c r="B438" i="1"/>
  <c r="P435" i="1"/>
  <c r="O435" i="1"/>
  <c r="M436" i="4"/>
  <c r="N436" i="4"/>
  <c r="J436" i="4"/>
  <c r="N435" i="4" l="1"/>
  <c r="B439" i="1"/>
  <c r="C439" i="1"/>
  <c r="A440" i="1"/>
  <c r="J436" i="1"/>
  <c r="P436" i="4"/>
  <c r="O436" i="4"/>
  <c r="D438" i="4"/>
  <c r="O435" i="4"/>
  <c r="P435" i="4"/>
  <c r="L437" i="1"/>
  <c r="K437" i="1"/>
  <c r="H437" i="1"/>
  <c r="I437" i="1" s="1"/>
  <c r="K437" i="4"/>
  <c r="L437" i="4"/>
  <c r="H437" i="4"/>
  <c r="I437" i="4" s="1"/>
  <c r="N437" i="1"/>
  <c r="J437" i="1"/>
  <c r="J437" i="4"/>
  <c r="D438" i="1"/>
  <c r="B439" i="4"/>
  <c r="D439" i="4" s="1"/>
  <c r="C439" i="4"/>
  <c r="A440" i="4"/>
  <c r="M435" i="4"/>
  <c r="L436" i="1"/>
  <c r="K436" i="1"/>
  <c r="H436" i="1"/>
  <c r="I436" i="1" s="1"/>
  <c r="M437" i="4" l="1"/>
  <c r="N437" i="4"/>
  <c r="M437" i="1"/>
  <c r="D439" i="1"/>
  <c r="F438" i="1"/>
  <c r="G438" i="1" s="1"/>
  <c r="E438" i="1"/>
  <c r="N436" i="1"/>
  <c r="P436" i="1"/>
  <c r="O436" i="1"/>
  <c r="E439" i="4"/>
  <c r="F439" i="4"/>
  <c r="G439" i="4" s="1"/>
  <c r="C440" i="1"/>
  <c r="A441" i="1"/>
  <c r="B440" i="1"/>
  <c r="E439" i="1"/>
  <c r="F439" i="1"/>
  <c r="G439" i="1" s="1"/>
  <c r="C440" i="4"/>
  <c r="A441" i="4"/>
  <c r="B440" i="4"/>
  <c r="O437" i="1"/>
  <c r="P437" i="1"/>
  <c r="O437" i="4"/>
  <c r="P437" i="4"/>
  <c r="F438" i="4"/>
  <c r="G438" i="4" s="1"/>
  <c r="E438" i="4"/>
  <c r="M436" i="1"/>
  <c r="D440" i="4" l="1"/>
  <c r="M439" i="1"/>
  <c r="J439" i="1"/>
  <c r="B441" i="4"/>
  <c r="C441" i="4"/>
  <c r="A442" i="4"/>
  <c r="K439" i="1"/>
  <c r="L439" i="1"/>
  <c r="H439" i="1"/>
  <c r="I439" i="1" s="1"/>
  <c r="J439" i="4"/>
  <c r="J438" i="4"/>
  <c r="D440" i="1"/>
  <c r="B441" i="1"/>
  <c r="A442" i="1"/>
  <c r="C441" i="1"/>
  <c r="K439" i="4"/>
  <c r="L439" i="4"/>
  <c r="H439" i="4"/>
  <c r="I439" i="4" s="1"/>
  <c r="L438" i="1"/>
  <c r="K438" i="1"/>
  <c r="H438" i="1"/>
  <c r="I438" i="1" s="1"/>
  <c r="F440" i="4"/>
  <c r="G440" i="4" s="1"/>
  <c r="E440" i="4"/>
  <c r="L438" i="4"/>
  <c r="K438" i="4"/>
  <c r="H438" i="4"/>
  <c r="I438" i="4" s="1"/>
  <c r="J438" i="1"/>
  <c r="M438" i="1" l="1"/>
  <c r="N438" i="1"/>
  <c r="M439" i="4"/>
  <c r="F440" i="1"/>
  <c r="G440" i="1" s="1"/>
  <c r="E440" i="1"/>
  <c r="O438" i="4"/>
  <c r="P438" i="4"/>
  <c r="O439" i="4"/>
  <c r="P439" i="4"/>
  <c r="D441" i="1"/>
  <c r="N438" i="4"/>
  <c r="N439" i="4"/>
  <c r="C442" i="4"/>
  <c r="A443" i="4"/>
  <c r="B442" i="4"/>
  <c r="L440" i="4"/>
  <c r="K440" i="4"/>
  <c r="H440" i="4"/>
  <c r="I440" i="4" s="1"/>
  <c r="M440" i="4"/>
  <c r="J440" i="4"/>
  <c r="C442" i="1"/>
  <c r="A443" i="1"/>
  <c r="B442" i="1"/>
  <c r="D442" i="1" s="1"/>
  <c r="P438" i="1"/>
  <c r="O438" i="1"/>
  <c r="M438" i="4"/>
  <c r="P439" i="1"/>
  <c r="O439" i="1"/>
  <c r="D441" i="4"/>
  <c r="N439" i="1"/>
  <c r="B443" i="4" l="1"/>
  <c r="D443" i="4" s="1"/>
  <c r="C443" i="4"/>
  <c r="A444" i="4"/>
  <c r="E441" i="4"/>
  <c r="F441" i="4"/>
  <c r="G441" i="4" s="1"/>
  <c r="P440" i="4"/>
  <c r="O440" i="4"/>
  <c r="E441" i="1"/>
  <c r="F441" i="1"/>
  <c r="G441" i="1" s="1"/>
  <c r="L440" i="1"/>
  <c r="K440" i="1"/>
  <c r="H440" i="1"/>
  <c r="I440" i="1" s="1"/>
  <c r="F442" i="1"/>
  <c r="G442" i="1" s="1"/>
  <c r="E442" i="1"/>
  <c r="B443" i="1"/>
  <c r="C443" i="1"/>
  <c r="A444" i="1"/>
  <c r="N440" i="4"/>
  <c r="D442" i="4"/>
  <c r="J440" i="1"/>
  <c r="D443" i="1" l="1"/>
  <c r="M440" i="1"/>
  <c r="C444" i="1"/>
  <c r="A445" i="1"/>
  <c r="B444" i="1"/>
  <c r="D444" i="1" s="1"/>
  <c r="E443" i="1"/>
  <c r="F443" i="1"/>
  <c r="G443" i="1" s="1"/>
  <c r="P440" i="1"/>
  <c r="O440" i="1"/>
  <c r="L441" i="1"/>
  <c r="K441" i="1"/>
  <c r="H441" i="1"/>
  <c r="I441" i="1" s="1"/>
  <c r="K441" i="4"/>
  <c r="L441" i="4"/>
  <c r="H441" i="4"/>
  <c r="I441" i="4" s="1"/>
  <c r="F442" i="4"/>
  <c r="G442" i="4" s="1"/>
  <c r="E442" i="4"/>
  <c r="L442" i="1"/>
  <c r="K442" i="1"/>
  <c r="H442" i="1"/>
  <c r="I442" i="1" s="1"/>
  <c r="C444" i="4"/>
  <c r="A445" i="4"/>
  <c r="B444" i="4"/>
  <c r="D444" i="4" s="1"/>
  <c r="E443" i="4"/>
  <c r="F443" i="4"/>
  <c r="G443" i="4" s="1"/>
  <c r="N440" i="1"/>
  <c r="J442" i="1"/>
  <c r="N441" i="1"/>
  <c r="J441" i="1"/>
  <c r="N441" i="4"/>
  <c r="J441" i="4"/>
  <c r="M441" i="4" l="1"/>
  <c r="M442" i="1"/>
  <c r="K443" i="1"/>
  <c r="L443" i="1"/>
  <c r="H443" i="1"/>
  <c r="I443" i="1" s="1"/>
  <c r="J443" i="4"/>
  <c r="L442" i="4"/>
  <c r="K442" i="4"/>
  <c r="H442" i="4"/>
  <c r="I442" i="4" s="1"/>
  <c r="B445" i="1"/>
  <c r="C445" i="1"/>
  <c r="A446" i="1"/>
  <c r="K443" i="4"/>
  <c r="L443" i="4"/>
  <c r="H443" i="4"/>
  <c r="I443" i="4" s="1"/>
  <c r="P442" i="1"/>
  <c r="O442" i="1"/>
  <c r="O441" i="1"/>
  <c r="P441" i="1"/>
  <c r="F444" i="1"/>
  <c r="G444" i="1" s="1"/>
  <c r="E444" i="1"/>
  <c r="F444" i="4"/>
  <c r="G444" i="4" s="1"/>
  <c r="E444" i="4"/>
  <c r="M442" i="4"/>
  <c r="N442" i="4"/>
  <c r="J442" i="4"/>
  <c r="M441" i="1"/>
  <c r="N442" i="1"/>
  <c r="B445" i="4"/>
  <c r="C445" i="4"/>
  <c r="A446" i="4"/>
  <c r="O441" i="4"/>
  <c r="P441" i="4"/>
  <c r="J443" i="1"/>
  <c r="D445" i="4" l="1"/>
  <c r="N443" i="4"/>
  <c r="M443" i="1"/>
  <c r="J444" i="1"/>
  <c r="C446" i="1"/>
  <c r="A447" i="1"/>
  <c r="B446" i="1"/>
  <c r="D446" i="1" s="1"/>
  <c r="C446" i="4"/>
  <c r="A447" i="4"/>
  <c r="B446" i="4"/>
  <c r="K444" i="4"/>
  <c r="L444" i="4"/>
  <c r="H444" i="4"/>
  <c r="I444" i="4" s="1"/>
  <c r="O443" i="4"/>
  <c r="P443" i="4"/>
  <c r="D445" i="1"/>
  <c r="P443" i="1"/>
  <c r="O443" i="1"/>
  <c r="N443" i="1"/>
  <c r="J444" i="4"/>
  <c r="E445" i="4"/>
  <c r="F445" i="4"/>
  <c r="G445" i="4" s="1"/>
  <c r="L444" i="1"/>
  <c r="K444" i="1"/>
  <c r="H444" i="1"/>
  <c r="I444" i="1" s="1"/>
  <c r="P442" i="4"/>
  <c r="O442" i="4"/>
  <c r="M443" i="4"/>
  <c r="N444" i="4" l="1"/>
  <c r="M444" i="4"/>
  <c r="P444" i="4"/>
  <c r="O444" i="4"/>
  <c r="J445" i="4"/>
  <c r="E445" i="1"/>
  <c r="F445" i="1"/>
  <c r="G445" i="1" s="1"/>
  <c r="F446" i="1"/>
  <c r="G446" i="1" s="1"/>
  <c r="E446" i="1"/>
  <c r="P444" i="1"/>
  <c r="O444" i="1"/>
  <c r="K445" i="4"/>
  <c r="L445" i="4"/>
  <c r="H445" i="4"/>
  <c r="I445" i="4" s="1"/>
  <c r="D446" i="4"/>
  <c r="B447" i="1"/>
  <c r="C447" i="1"/>
  <c r="A448" i="1"/>
  <c r="M444" i="1"/>
  <c r="B447" i="4"/>
  <c r="C447" i="4"/>
  <c r="A448" i="4"/>
  <c r="N444" i="1"/>
  <c r="M445" i="4" l="1"/>
  <c r="N445" i="4"/>
  <c r="F446" i="4"/>
  <c r="G446" i="4" s="1"/>
  <c r="E446" i="4"/>
  <c r="J445" i="1"/>
  <c r="L445" i="1"/>
  <c r="K445" i="1"/>
  <c r="H445" i="1"/>
  <c r="I445" i="1" s="1"/>
  <c r="J446" i="1"/>
  <c r="O445" i="4"/>
  <c r="P445" i="4"/>
  <c r="C448" i="4"/>
  <c r="A449" i="4"/>
  <c r="B448" i="4"/>
  <c r="D448" i="4" s="1"/>
  <c r="D447" i="4"/>
  <c r="C448" i="1"/>
  <c r="A449" i="1"/>
  <c r="B448" i="1"/>
  <c r="D447" i="1"/>
  <c r="L446" i="1"/>
  <c r="K446" i="1"/>
  <c r="H446" i="1"/>
  <c r="I446" i="1" s="1"/>
  <c r="D448" i="1" l="1"/>
  <c r="F448" i="1" s="1"/>
  <c r="G448" i="1" s="1"/>
  <c r="B449" i="4"/>
  <c r="A450" i="4"/>
  <c r="C449" i="4"/>
  <c r="O445" i="1"/>
  <c r="P445" i="1"/>
  <c r="M445" i="1"/>
  <c r="L446" i="4"/>
  <c r="K446" i="4"/>
  <c r="H446" i="4"/>
  <c r="I446" i="4" s="1"/>
  <c r="P446" i="1"/>
  <c r="O446" i="1"/>
  <c r="B449" i="1"/>
  <c r="A450" i="1"/>
  <c r="C449" i="1"/>
  <c r="F448" i="4"/>
  <c r="G448" i="4" s="1"/>
  <c r="E448" i="4"/>
  <c r="N445" i="1"/>
  <c r="M446" i="1"/>
  <c r="E447" i="1"/>
  <c r="F447" i="1"/>
  <c r="G447" i="1" s="1"/>
  <c r="E447" i="4"/>
  <c r="F447" i="4"/>
  <c r="G447" i="4" s="1"/>
  <c r="N446" i="1"/>
  <c r="J446" i="4"/>
  <c r="D449" i="4" l="1"/>
  <c r="F449" i="4" s="1"/>
  <c r="G449" i="4" s="1"/>
  <c r="N446" i="4"/>
  <c r="E448" i="1"/>
  <c r="C450" i="4"/>
  <c r="A451" i="4"/>
  <c r="B450" i="4"/>
  <c r="D450" i="4" s="1"/>
  <c r="C450" i="1"/>
  <c r="A451" i="1"/>
  <c r="B450" i="1"/>
  <c r="J447" i="1"/>
  <c r="L448" i="1"/>
  <c r="K448" i="1"/>
  <c r="H448" i="1"/>
  <c r="I448" i="1" s="1"/>
  <c r="J447" i="4"/>
  <c r="E449" i="4"/>
  <c r="K447" i="4"/>
  <c r="L447" i="4"/>
  <c r="H447" i="4"/>
  <c r="I447" i="4" s="1"/>
  <c r="D449" i="1"/>
  <c r="O446" i="4"/>
  <c r="P446" i="4"/>
  <c r="M446" i="4"/>
  <c r="L448" i="4"/>
  <c r="K448" i="4"/>
  <c r="H448" i="4"/>
  <c r="I448" i="4" s="1"/>
  <c r="K447" i="1"/>
  <c r="L447" i="1"/>
  <c r="H447" i="1"/>
  <c r="I447" i="1" s="1"/>
  <c r="M448" i="4"/>
  <c r="N448" i="4"/>
  <c r="J448" i="4"/>
  <c r="J448" i="1"/>
  <c r="M447" i="1" l="1"/>
  <c r="N447" i="1"/>
  <c r="O447" i="4"/>
  <c r="P447" i="4"/>
  <c r="P448" i="1"/>
  <c r="O448" i="1"/>
  <c r="F450" i="4"/>
  <c r="G450" i="4" s="1"/>
  <c r="E450" i="4"/>
  <c r="N448" i="1"/>
  <c r="P448" i="4"/>
  <c r="O448" i="4"/>
  <c r="D450" i="1"/>
  <c r="M448" i="1"/>
  <c r="M447" i="4"/>
  <c r="B451" i="1"/>
  <c r="C451" i="1"/>
  <c r="A452" i="1"/>
  <c r="K449" i="4"/>
  <c r="L449" i="4"/>
  <c r="H449" i="4"/>
  <c r="I449" i="4" s="1"/>
  <c r="B451" i="4"/>
  <c r="C451" i="4"/>
  <c r="A452" i="4"/>
  <c r="P447" i="1"/>
  <c r="O447" i="1"/>
  <c r="E449" i="1"/>
  <c r="F449" i="1"/>
  <c r="G449" i="1" s="1"/>
  <c r="N449" i="4"/>
  <c r="J449" i="4"/>
  <c r="N447" i="4"/>
  <c r="D451" i="1" l="1"/>
  <c r="D451" i="4"/>
  <c r="M449" i="4"/>
  <c r="L449" i="1"/>
  <c r="K449" i="1"/>
  <c r="H449" i="1"/>
  <c r="I449" i="1" s="1"/>
  <c r="C452" i="4"/>
  <c r="A453" i="4"/>
  <c r="B452" i="4"/>
  <c r="O449" i="4"/>
  <c r="P449" i="4"/>
  <c r="C452" i="1"/>
  <c r="A453" i="1"/>
  <c r="B452" i="1"/>
  <c r="D452" i="1" s="1"/>
  <c r="E451" i="1"/>
  <c r="F451" i="1"/>
  <c r="G451" i="1" s="1"/>
  <c r="F450" i="1"/>
  <c r="G450" i="1" s="1"/>
  <c r="E450" i="1"/>
  <c r="L450" i="4"/>
  <c r="K450" i="4"/>
  <c r="H450" i="4"/>
  <c r="I450" i="4" s="1"/>
  <c r="E451" i="4"/>
  <c r="F451" i="4"/>
  <c r="G451" i="4" s="1"/>
  <c r="J449" i="1"/>
  <c r="J450" i="4"/>
  <c r="M450" i="4" l="1"/>
  <c r="J451" i="4"/>
  <c r="K451" i="1"/>
  <c r="L451" i="1"/>
  <c r="H451" i="1"/>
  <c r="I451" i="1" s="1"/>
  <c r="L450" i="1"/>
  <c r="K450" i="1"/>
  <c r="H450" i="1"/>
  <c r="I450" i="1" s="1"/>
  <c r="P450" i="4"/>
  <c r="O450" i="4"/>
  <c r="F452" i="1"/>
  <c r="G452" i="1" s="1"/>
  <c r="E452" i="1"/>
  <c r="B453" i="4"/>
  <c r="C453" i="4"/>
  <c r="A454" i="4"/>
  <c r="K451" i="4"/>
  <c r="L451" i="4"/>
  <c r="H451" i="4"/>
  <c r="I451" i="4" s="1"/>
  <c r="B453" i="1"/>
  <c r="C453" i="1"/>
  <c r="A454" i="1"/>
  <c r="P449" i="1"/>
  <c r="O449" i="1"/>
  <c r="M449" i="1"/>
  <c r="J450" i="1"/>
  <c r="N450" i="4"/>
  <c r="N449" i="1"/>
  <c r="N451" i="1"/>
  <c r="M451" i="1"/>
  <c r="J451" i="1"/>
  <c r="D452" i="4"/>
  <c r="D453" i="4" l="1"/>
  <c r="M450" i="1"/>
  <c r="N450" i="1"/>
  <c r="E453" i="4"/>
  <c r="F453" i="4"/>
  <c r="G453" i="4" s="1"/>
  <c r="F452" i="4"/>
  <c r="G452" i="4" s="1"/>
  <c r="E452" i="4"/>
  <c r="C454" i="1"/>
  <c r="A455" i="1"/>
  <c r="B454" i="1"/>
  <c r="P451" i="1"/>
  <c r="O451" i="1"/>
  <c r="M451" i="4"/>
  <c r="C454" i="4"/>
  <c r="A455" i="4"/>
  <c r="B454" i="4"/>
  <c r="J452" i="1"/>
  <c r="O451" i="4"/>
  <c r="P451" i="4"/>
  <c r="D453" i="1"/>
  <c r="L452" i="1"/>
  <c r="K452" i="1"/>
  <c r="H452" i="1"/>
  <c r="I452" i="1" s="1"/>
  <c r="P450" i="1"/>
  <c r="O450" i="1"/>
  <c r="N451" i="4"/>
  <c r="D454" i="1" l="1"/>
  <c r="F454" i="1" s="1"/>
  <c r="G454" i="1" s="1"/>
  <c r="M452" i="1"/>
  <c r="J452" i="4"/>
  <c r="N452" i="1"/>
  <c r="D454" i="4"/>
  <c r="J453" i="4"/>
  <c r="K452" i="4"/>
  <c r="L452" i="4"/>
  <c r="H452" i="4"/>
  <c r="I452" i="4" s="1"/>
  <c r="E453" i="1"/>
  <c r="F453" i="1"/>
  <c r="G453" i="1" s="1"/>
  <c r="B455" i="1"/>
  <c r="C455" i="1"/>
  <c r="A456" i="1"/>
  <c r="P452" i="1"/>
  <c r="O452" i="1"/>
  <c r="B455" i="4"/>
  <c r="C455" i="4"/>
  <c r="A456" i="4"/>
  <c r="K453" i="4"/>
  <c r="L453" i="4"/>
  <c r="H453" i="4"/>
  <c r="I453" i="4" s="1"/>
  <c r="D455" i="4" l="1"/>
  <c r="F455" i="4" s="1"/>
  <c r="G455" i="4" s="1"/>
  <c r="N452" i="4"/>
  <c r="M452" i="4"/>
  <c r="E454" i="1"/>
  <c r="N453" i="4"/>
  <c r="J453" i="1"/>
  <c r="F454" i="4"/>
  <c r="G454" i="4" s="1"/>
  <c r="E454" i="4"/>
  <c r="E455" i="4"/>
  <c r="L453" i="1"/>
  <c r="K453" i="1"/>
  <c r="H453" i="1"/>
  <c r="I453" i="1" s="1"/>
  <c r="L454" i="1"/>
  <c r="K454" i="1"/>
  <c r="H454" i="1"/>
  <c r="I454" i="1" s="1"/>
  <c r="O453" i="4"/>
  <c r="P453" i="4"/>
  <c r="C456" i="4"/>
  <c r="A457" i="4"/>
  <c r="B456" i="4"/>
  <c r="C456" i="1"/>
  <c r="A457" i="1"/>
  <c r="B456" i="1"/>
  <c r="D456" i="1" s="1"/>
  <c r="D455" i="1"/>
  <c r="P452" i="4"/>
  <c r="O452" i="4"/>
  <c r="M453" i="4"/>
  <c r="J454" i="1"/>
  <c r="M454" i="1" l="1"/>
  <c r="N454" i="1"/>
  <c r="J454" i="4"/>
  <c r="J455" i="4"/>
  <c r="E455" i="1"/>
  <c r="F455" i="1"/>
  <c r="G455" i="1" s="1"/>
  <c r="B457" i="4"/>
  <c r="C457" i="4"/>
  <c r="A458" i="4"/>
  <c r="O453" i="1"/>
  <c r="P453" i="1"/>
  <c r="K455" i="4"/>
  <c r="L455" i="4"/>
  <c r="H455" i="4"/>
  <c r="I455" i="4" s="1"/>
  <c r="M453" i="1"/>
  <c r="F456" i="1"/>
  <c r="G456" i="1" s="1"/>
  <c r="E456" i="1"/>
  <c r="B457" i="1"/>
  <c r="A458" i="1"/>
  <c r="C457" i="1"/>
  <c r="D456" i="4"/>
  <c r="P454" i="1"/>
  <c r="O454" i="1"/>
  <c r="L454" i="4"/>
  <c r="K454" i="4"/>
  <c r="H454" i="4"/>
  <c r="I454" i="4" s="1"/>
  <c r="N453" i="1"/>
  <c r="O454" i="4" l="1"/>
  <c r="P454" i="4"/>
  <c r="J455" i="1"/>
  <c r="F456" i="4"/>
  <c r="G456" i="4" s="1"/>
  <c r="E456" i="4"/>
  <c r="L456" i="1"/>
  <c r="K456" i="1"/>
  <c r="H456" i="1"/>
  <c r="I456" i="1" s="1"/>
  <c r="C458" i="4"/>
  <c r="A459" i="4"/>
  <c r="B458" i="4"/>
  <c r="K455" i="1"/>
  <c r="L455" i="1"/>
  <c r="H455" i="1"/>
  <c r="I455" i="1" s="1"/>
  <c r="N455" i="4"/>
  <c r="M456" i="1"/>
  <c r="J456" i="1"/>
  <c r="D457" i="4"/>
  <c r="N454" i="4"/>
  <c r="O455" i="4"/>
  <c r="P455" i="4"/>
  <c r="C458" i="1"/>
  <c r="A459" i="1"/>
  <c r="B458" i="1"/>
  <c r="D457" i="1"/>
  <c r="M455" i="4"/>
  <c r="M454" i="4"/>
  <c r="D458" i="4" l="1"/>
  <c r="D458" i="1"/>
  <c r="N456" i="1"/>
  <c r="F458" i="1"/>
  <c r="G458" i="1" s="1"/>
  <c r="E458" i="1"/>
  <c r="M455" i="1"/>
  <c r="B459" i="1"/>
  <c r="C459" i="1"/>
  <c r="A460" i="1"/>
  <c r="L456" i="4"/>
  <c r="K456" i="4"/>
  <c r="H456" i="4"/>
  <c r="I456" i="4" s="1"/>
  <c r="N455" i="1"/>
  <c r="P455" i="1"/>
  <c r="O455" i="1"/>
  <c r="F458" i="4"/>
  <c r="G458" i="4" s="1"/>
  <c r="E458" i="4"/>
  <c r="P456" i="1"/>
  <c r="O456" i="1"/>
  <c r="M456" i="4"/>
  <c r="N456" i="4"/>
  <c r="J456" i="4"/>
  <c r="E457" i="1"/>
  <c r="F457" i="1"/>
  <c r="G457" i="1" s="1"/>
  <c r="E457" i="4"/>
  <c r="F457" i="4"/>
  <c r="G457" i="4" s="1"/>
  <c r="B459" i="4"/>
  <c r="C459" i="4"/>
  <c r="A460" i="4"/>
  <c r="L457" i="1" l="1"/>
  <c r="K457" i="1"/>
  <c r="H457" i="1"/>
  <c r="I457" i="1" s="1"/>
  <c r="J457" i="4"/>
  <c r="K457" i="4"/>
  <c r="L457" i="4"/>
  <c r="H457" i="4"/>
  <c r="I457" i="4" s="1"/>
  <c r="L458" i="4"/>
  <c r="K458" i="4"/>
  <c r="H458" i="4"/>
  <c r="I458" i="4" s="1"/>
  <c r="L458" i="1"/>
  <c r="K458" i="1"/>
  <c r="H458" i="1"/>
  <c r="I458" i="1" s="1"/>
  <c r="A461" i="4"/>
  <c r="B460" i="4"/>
  <c r="D460" i="4" s="1"/>
  <c r="C460" i="4"/>
  <c r="D459" i="4"/>
  <c r="N457" i="1"/>
  <c r="M457" i="1"/>
  <c r="J457" i="1"/>
  <c r="J458" i="4"/>
  <c r="P456" i="4"/>
  <c r="O456" i="4"/>
  <c r="C460" i="1"/>
  <c r="A461" i="1"/>
  <c r="B460" i="1"/>
  <c r="D459" i="1"/>
  <c r="N458" i="1"/>
  <c r="M458" i="1"/>
  <c r="J458" i="1"/>
  <c r="M457" i="4" l="1"/>
  <c r="N458" i="4"/>
  <c r="M458" i="4"/>
  <c r="E459" i="4"/>
  <c r="F459" i="4"/>
  <c r="G459" i="4" s="1"/>
  <c r="F460" i="4"/>
  <c r="G460" i="4" s="1"/>
  <c r="E460" i="4"/>
  <c r="P458" i="1"/>
  <c r="O458" i="1"/>
  <c r="O457" i="1"/>
  <c r="P457" i="1"/>
  <c r="P458" i="4"/>
  <c r="O458" i="4"/>
  <c r="E459" i="1"/>
  <c r="F459" i="1"/>
  <c r="G459" i="1" s="1"/>
  <c r="A462" i="1"/>
  <c r="B461" i="1"/>
  <c r="D461" i="1" s="1"/>
  <c r="C461" i="1"/>
  <c r="B461" i="4"/>
  <c r="C461" i="4"/>
  <c r="A462" i="4"/>
  <c r="D460" i="1"/>
  <c r="O457" i="4"/>
  <c r="P457" i="4"/>
  <c r="N457" i="4"/>
  <c r="J459" i="4" l="1"/>
  <c r="K459" i="4"/>
  <c r="L459" i="4"/>
  <c r="H459" i="4"/>
  <c r="I459" i="4" s="1"/>
  <c r="C462" i="4"/>
  <c r="A463" i="4"/>
  <c r="B462" i="4"/>
  <c r="D462" i="4" s="1"/>
  <c r="E461" i="1"/>
  <c r="F461" i="1"/>
  <c r="G461" i="1" s="1"/>
  <c r="J459" i="1"/>
  <c r="K460" i="4"/>
  <c r="L460" i="4"/>
  <c r="H460" i="4"/>
  <c r="I460" i="4" s="1"/>
  <c r="D461" i="4"/>
  <c r="E460" i="1"/>
  <c r="F460" i="1"/>
  <c r="G460" i="1" s="1"/>
  <c r="C462" i="1"/>
  <c r="A463" i="1"/>
  <c r="B462" i="1"/>
  <c r="D462" i="1" s="1"/>
  <c r="K459" i="1"/>
  <c r="L459" i="1"/>
  <c r="H459" i="1"/>
  <c r="I459" i="1" s="1"/>
  <c r="M460" i="4"/>
  <c r="J460" i="4"/>
  <c r="N459" i="1" l="1"/>
  <c r="N460" i="4"/>
  <c r="J460" i="1"/>
  <c r="L460" i="1"/>
  <c r="K460" i="1"/>
  <c r="H460" i="1"/>
  <c r="I460" i="1" s="1"/>
  <c r="J461" i="1"/>
  <c r="F462" i="4"/>
  <c r="G462" i="4" s="1"/>
  <c r="E462" i="4"/>
  <c r="P459" i="1"/>
  <c r="O459" i="1"/>
  <c r="E461" i="4"/>
  <c r="F461" i="4"/>
  <c r="G461" i="4" s="1"/>
  <c r="L461" i="1"/>
  <c r="K461" i="1"/>
  <c r="H461" i="1"/>
  <c r="I461" i="1" s="1"/>
  <c r="O459" i="4"/>
  <c r="P459" i="4"/>
  <c r="M459" i="4"/>
  <c r="B463" i="1"/>
  <c r="D463" i="1" s="1"/>
  <c r="C463" i="1"/>
  <c r="A464" i="1"/>
  <c r="F462" i="1"/>
  <c r="G462" i="1" s="1"/>
  <c r="E462" i="1"/>
  <c r="P460" i="4"/>
  <c r="O460" i="4"/>
  <c r="M459" i="1"/>
  <c r="B463" i="4"/>
  <c r="D463" i="4" s="1"/>
  <c r="C463" i="4"/>
  <c r="A464" i="4"/>
  <c r="N459" i="4"/>
  <c r="M461" i="1" l="1"/>
  <c r="E463" i="1"/>
  <c r="F463" i="1"/>
  <c r="G463" i="1" s="1"/>
  <c r="J461" i="4"/>
  <c r="L462" i="4"/>
  <c r="K462" i="4"/>
  <c r="H462" i="4"/>
  <c r="I462" i="4" s="1"/>
  <c r="N461" i="1"/>
  <c r="C464" i="4"/>
  <c r="A465" i="4"/>
  <c r="B464" i="4"/>
  <c r="D464" i="4" s="1"/>
  <c r="L462" i="1"/>
  <c r="K462" i="1"/>
  <c r="H462" i="1"/>
  <c r="I462" i="1" s="1"/>
  <c r="C464" i="1"/>
  <c r="A465" i="1"/>
  <c r="B464" i="1"/>
  <c r="O461" i="1"/>
  <c r="P461" i="1"/>
  <c r="K461" i="4"/>
  <c r="L461" i="4"/>
  <c r="H461" i="4"/>
  <c r="I461" i="4" s="1"/>
  <c r="M462" i="4"/>
  <c r="J462" i="4"/>
  <c r="P460" i="1"/>
  <c r="O460" i="1"/>
  <c r="M460" i="1"/>
  <c r="E463" i="4"/>
  <c r="F463" i="4"/>
  <c r="G463" i="4" s="1"/>
  <c r="N462" i="1"/>
  <c r="J462" i="1"/>
  <c r="N460" i="1"/>
  <c r="M461" i="4" l="1"/>
  <c r="O462" i="4"/>
  <c r="P462" i="4"/>
  <c r="J463" i="4"/>
  <c r="D464" i="1"/>
  <c r="P462" i="1"/>
  <c r="O462" i="1"/>
  <c r="F464" i="4"/>
  <c r="G464" i="4" s="1"/>
  <c r="E464" i="4"/>
  <c r="N461" i="4"/>
  <c r="J463" i="1"/>
  <c r="B465" i="4"/>
  <c r="C465" i="4"/>
  <c r="A466" i="4"/>
  <c r="O461" i="4"/>
  <c r="P461" i="4"/>
  <c r="K463" i="4"/>
  <c r="L463" i="4"/>
  <c r="H463" i="4"/>
  <c r="I463" i="4" s="1"/>
  <c r="C465" i="1"/>
  <c r="B465" i="1"/>
  <c r="A466" i="1"/>
  <c r="M462" i="1"/>
  <c r="N462" i="4"/>
  <c r="K463" i="1"/>
  <c r="L463" i="1"/>
  <c r="H463" i="1"/>
  <c r="I463" i="1" s="1"/>
  <c r="N463" i="1" l="1"/>
  <c r="M463" i="4"/>
  <c r="D465" i="4"/>
  <c r="N463" i="4"/>
  <c r="E465" i="4"/>
  <c r="F465" i="4"/>
  <c r="G465" i="4" s="1"/>
  <c r="D465" i="1"/>
  <c r="O463" i="4"/>
  <c r="P463" i="4"/>
  <c r="L464" i="4"/>
  <c r="K464" i="4"/>
  <c r="H464" i="4"/>
  <c r="I464" i="4" s="1"/>
  <c r="F464" i="1"/>
  <c r="G464" i="1" s="1"/>
  <c r="E464" i="1"/>
  <c r="P463" i="1"/>
  <c r="O463" i="1"/>
  <c r="C466" i="1"/>
  <c r="A467" i="1"/>
  <c r="B466" i="1"/>
  <c r="C466" i="4"/>
  <c r="A467" i="4"/>
  <c r="B466" i="4"/>
  <c r="D466" i="4" s="1"/>
  <c r="M463" i="1"/>
  <c r="M464" i="4"/>
  <c r="N464" i="4"/>
  <c r="J464" i="4"/>
  <c r="D466" i="1" l="1"/>
  <c r="A468" i="1"/>
  <c r="C467" i="1"/>
  <c r="B467" i="1"/>
  <c r="D467" i="1" s="1"/>
  <c r="E466" i="1"/>
  <c r="F466" i="1"/>
  <c r="G466" i="1" s="1"/>
  <c r="L464" i="1"/>
  <c r="K464" i="1"/>
  <c r="H464" i="1"/>
  <c r="I464" i="1" s="1"/>
  <c r="J465" i="4"/>
  <c r="J464" i="1"/>
  <c r="K465" i="4"/>
  <c r="L465" i="4"/>
  <c r="H465" i="4"/>
  <c r="I465" i="4" s="1"/>
  <c r="E465" i="1"/>
  <c r="F465" i="1"/>
  <c r="G465" i="1" s="1"/>
  <c r="F466" i="4"/>
  <c r="G466" i="4" s="1"/>
  <c r="E466" i="4"/>
  <c r="B467" i="4"/>
  <c r="C467" i="4"/>
  <c r="A468" i="4"/>
  <c r="P464" i="4"/>
  <c r="O464" i="4"/>
  <c r="D467" i="4" l="1"/>
  <c r="N465" i="4"/>
  <c r="J466" i="4"/>
  <c r="M464" i="1"/>
  <c r="C468" i="1"/>
  <c r="A469" i="1"/>
  <c r="B468" i="1"/>
  <c r="D468" i="1" s="1"/>
  <c r="J465" i="1"/>
  <c r="E467" i="1"/>
  <c r="F467" i="1"/>
  <c r="G467" i="1" s="1"/>
  <c r="P464" i="1"/>
  <c r="O464" i="1"/>
  <c r="L465" i="1"/>
  <c r="K465" i="1"/>
  <c r="H465" i="1"/>
  <c r="I465" i="1" s="1"/>
  <c r="C468" i="4"/>
  <c r="A469" i="4"/>
  <c r="B468" i="4"/>
  <c r="D468" i="4" s="1"/>
  <c r="L466" i="1"/>
  <c r="K466" i="1"/>
  <c r="H466" i="1"/>
  <c r="I466" i="1" s="1"/>
  <c r="E467" i="4"/>
  <c r="F467" i="4"/>
  <c r="G467" i="4" s="1"/>
  <c r="L466" i="4"/>
  <c r="K466" i="4"/>
  <c r="H466" i="4"/>
  <c r="I466" i="4" s="1"/>
  <c r="O465" i="4"/>
  <c r="P465" i="4"/>
  <c r="N464" i="1"/>
  <c r="M465" i="4"/>
  <c r="J466" i="1"/>
  <c r="N465" i="1" l="1"/>
  <c r="B469" i="4"/>
  <c r="C469" i="4"/>
  <c r="A470" i="4"/>
  <c r="P466" i="1"/>
  <c r="O466" i="1"/>
  <c r="K467" i="1"/>
  <c r="L467" i="1"/>
  <c r="H467" i="1"/>
  <c r="I467" i="1" s="1"/>
  <c r="E468" i="1"/>
  <c r="F468" i="1"/>
  <c r="G468" i="1" s="1"/>
  <c r="A470" i="1"/>
  <c r="B469" i="1"/>
  <c r="D469" i="1" s="1"/>
  <c r="C469" i="1"/>
  <c r="K467" i="4"/>
  <c r="L467" i="4"/>
  <c r="H467" i="4"/>
  <c r="I467" i="4" s="1"/>
  <c r="F468" i="4"/>
  <c r="G468" i="4" s="1"/>
  <c r="E468" i="4"/>
  <c r="N466" i="4"/>
  <c r="P466" i="4"/>
  <c r="O466" i="4"/>
  <c r="J467" i="1"/>
  <c r="M466" i="1"/>
  <c r="N466" i="1"/>
  <c r="J467" i="4"/>
  <c r="P465" i="1"/>
  <c r="O465" i="1"/>
  <c r="M465" i="1"/>
  <c r="M466" i="4"/>
  <c r="M467" i="4" l="1"/>
  <c r="D469" i="4"/>
  <c r="O467" i="4"/>
  <c r="P467" i="4"/>
  <c r="N467" i="4"/>
  <c r="M467" i="1"/>
  <c r="C470" i="4"/>
  <c r="A471" i="4"/>
  <c r="B470" i="4"/>
  <c r="P467" i="1"/>
  <c r="O467" i="1"/>
  <c r="N467" i="1"/>
  <c r="K468" i="4"/>
  <c r="L468" i="4"/>
  <c r="H468" i="4"/>
  <c r="I468" i="4" s="1"/>
  <c r="E469" i="1"/>
  <c r="F469" i="1"/>
  <c r="G469" i="1" s="1"/>
  <c r="J468" i="1"/>
  <c r="E469" i="4"/>
  <c r="F469" i="4"/>
  <c r="G469" i="4" s="1"/>
  <c r="N468" i="4"/>
  <c r="J468" i="4"/>
  <c r="C470" i="1"/>
  <c r="A471" i="1"/>
  <c r="B470" i="1"/>
  <c r="L468" i="1"/>
  <c r="K468" i="1"/>
  <c r="H468" i="1"/>
  <c r="I468" i="1" s="1"/>
  <c r="D470" i="1" l="1"/>
  <c r="N468" i="1"/>
  <c r="M468" i="4"/>
  <c r="D470" i="4"/>
  <c r="J469" i="4"/>
  <c r="K469" i="4"/>
  <c r="L469" i="4"/>
  <c r="H469" i="4"/>
  <c r="I469" i="4" s="1"/>
  <c r="J469" i="1"/>
  <c r="B471" i="4"/>
  <c r="C471" i="4"/>
  <c r="A472" i="4"/>
  <c r="L469" i="1"/>
  <c r="K469" i="1"/>
  <c r="H469" i="1"/>
  <c r="I469" i="1" s="1"/>
  <c r="F470" i="1"/>
  <c r="G470" i="1" s="1"/>
  <c r="E470" i="1"/>
  <c r="B471" i="1"/>
  <c r="C471" i="1"/>
  <c r="A472" i="1"/>
  <c r="P468" i="1"/>
  <c r="O468" i="1"/>
  <c r="M468" i="1"/>
  <c r="P468" i="4"/>
  <c r="O468" i="4"/>
  <c r="F470" i="4"/>
  <c r="G470" i="4" s="1"/>
  <c r="E470" i="4"/>
  <c r="D471" i="4" l="1"/>
  <c r="F471" i="4" s="1"/>
  <c r="G471" i="4" s="1"/>
  <c r="D471" i="1"/>
  <c r="M469" i="1"/>
  <c r="O469" i="1"/>
  <c r="P469" i="1"/>
  <c r="N469" i="1"/>
  <c r="C472" i="1"/>
  <c r="A473" i="1"/>
  <c r="B472" i="1"/>
  <c r="C472" i="4"/>
  <c r="A473" i="4"/>
  <c r="B472" i="4"/>
  <c r="D472" i="4" s="1"/>
  <c r="E471" i="1"/>
  <c r="F471" i="1"/>
  <c r="G471" i="1" s="1"/>
  <c r="M470" i="4"/>
  <c r="J470" i="4"/>
  <c r="O469" i="4"/>
  <c r="P469" i="4"/>
  <c r="M469" i="4"/>
  <c r="J470" i="1"/>
  <c r="L470" i="4"/>
  <c r="K470" i="4"/>
  <c r="H470" i="4"/>
  <c r="I470" i="4" s="1"/>
  <c r="L470" i="1"/>
  <c r="K470" i="1"/>
  <c r="H470" i="1"/>
  <c r="I470" i="1" s="1"/>
  <c r="N469" i="4"/>
  <c r="E471" i="4" l="1"/>
  <c r="L471" i="4" s="1"/>
  <c r="N470" i="4"/>
  <c r="N470" i="1"/>
  <c r="B473" i="4"/>
  <c r="C473" i="4"/>
  <c r="A474" i="4"/>
  <c r="K471" i="1"/>
  <c r="L471" i="1"/>
  <c r="H471" i="1"/>
  <c r="I471" i="1" s="1"/>
  <c r="C473" i="1"/>
  <c r="A474" i="1"/>
  <c r="B473" i="1"/>
  <c r="D473" i="1" s="1"/>
  <c r="F472" i="4"/>
  <c r="G472" i="4" s="1"/>
  <c r="E472" i="4"/>
  <c r="P470" i="1"/>
  <c r="O470" i="1"/>
  <c r="J471" i="4"/>
  <c r="O470" i="4"/>
  <c r="P470" i="4"/>
  <c r="M470" i="1"/>
  <c r="J471" i="1"/>
  <c r="D472" i="1"/>
  <c r="K471" i="4" l="1"/>
  <c r="D473" i="4"/>
  <c r="H471" i="4"/>
  <c r="M471" i="1"/>
  <c r="N471" i="1"/>
  <c r="E473" i="1"/>
  <c r="F473" i="1"/>
  <c r="G473" i="1" s="1"/>
  <c r="C474" i="4"/>
  <c r="A475" i="4"/>
  <c r="B474" i="4"/>
  <c r="F472" i="1"/>
  <c r="G472" i="1" s="1"/>
  <c r="E472" i="1"/>
  <c r="L472" i="4"/>
  <c r="K472" i="4"/>
  <c r="H472" i="4"/>
  <c r="I472" i="4" s="1"/>
  <c r="C474" i="1"/>
  <c r="A475" i="1"/>
  <c r="B474" i="1"/>
  <c r="E473" i="4"/>
  <c r="F473" i="4"/>
  <c r="G473" i="4" s="1"/>
  <c r="J472" i="4"/>
  <c r="P471" i="1"/>
  <c r="O471" i="1"/>
  <c r="M472" i="4" l="1"/>
  <c r="N472" i="4"/>
  <c r="I471" i="4"/>
  <c r="N471" i="4"/>
  <c r="M471" i="4"/>
  <c r="D474" i="1"/>
  <c r="E474" i="1" s="1"/>
  <c r="L472" i="1"/>
  <c r="K472" i="1"/>
  <c r="H472" i="1"/>
  <c r="I472" i="1" s="1"/>
  <c r="K473" i="4"/>
  <c r="L473" i="4"/>
  <c r="H473" i="4"/>
  <c r="I473" i="4" s="1"/>
  <c r="P472" i="4"/>
  <c r="O472" i="4"/>
  <c r="N472" i="1"/>
  <c r="J472" i="1"/>
  <c r="J473" i="1"/>
  <c r="N473" i="4"/>
  <c r="J473" i="4"/>
  <c r="A476" i="1"/>
  <c r="B475" i="1"/>
  <c r="D475" i="1" s="1"/>
  <c r="C475" i="1"/>
  <c r="D474" i="4"/>
  <c r="B475" i="4"/>
  <c r="C475" i="4"/>
  <c r="A476" i="4"/>
  <c r="L473" i="1"/>
  <c r="K473" i="1"/>
  <c r="H473" i="1"/>
  <c r="I473" i="1" s="1"/>
  <c r="F474" i="1" l="1"/>
  <c r="G474" i="1" s="1"/>
  <c r="N474" i="1" s="1"/>
  <c r="P471" i="4"/>
  <c r="O471" i="4"/>
  <c r="N473" i="1"/>
  <c r="F474" i="4"/>
  <c r="G474" i="4" s="1"/>
  <c r="E474" i="4"/>
  <c r="L474" i="1"/>
  <c r="K474" i="1"/>
  <c r="H474" i="1"/>
  <c r="I474" i="1" s="1"/>
  <c r="P472" i="1"/>
  <c r="O472" i="1"/>
  <c r="E475" i="1"/>
  <c r="F475" i="1"/>
  <c r="G475" i="1" s="1"/>
  <c r="C476" i="4"/>
  <c r="A477" i="4"/>
  <c r="B476" i="4"/>
  <c r="D476" i="4" s="1"/>
  <c r="O473" i="4"/>
  <c r="P473" i="4"/>
  <c r="J474" i="1"/>
  <c r="C476" i="1"/>
  <c r="A477" i="1"/>
  <c r="B476" i="1"/>
  <c r="D476" i="1" s="1"/>
  <c r="O473" i="1"/>
  <c r="P473" i="1"/>
  <c r="D475" i="4"/>
  <c r="M473" i="4"/>
  <c r="M473" i="1"/>
  <c r="M472" i="1"/>
  <c r="M474" i="1" l="1"/>
  <c r="E476" i="1"/>
  <c r="F476" i="1"/>
  <c r="G476" i="1" s="1"/>
  <c r="K475" i="1"/>
  <c r="L475" i="1"/>
  <c r="H475" i="1"/>
  <c r="I475" i="1" s="1"/>
  <c r="E475" i="4"/>
  <c r="F475" i="4"/>
  <c r="G475" i="4" s="1"/>
  <c r="F476" i="4"/>
  <c r="G476" i="4" s="1"/>
  <c r="E476" i="4"/>
  <c r="L474" i="4"/>
  <c r="K474" i="4"/>
  <c r="H474" i="4"/>
  <c r="I474" i="4" s="1"/>
  <c r="A478" i="1"/>
  <c r="B477" i="1"/>
  <c r="C477" i="1"/>
  <c r="B477" i="4"/>
  <c r="C477" i="4"/>
  <c r="A478" i="4"/>
  <c r="N475" i="1"/>
  <c r="M475" i="1"/>
  <c r="J475" i="1"/>
  <c r="P474" i="1"/>
  <c r="O474" i="1"/>
  <c r="M474" i="4"/>
  <c r="J474" i="4"/>
  <c r="D477" i="1" l="1"/>
  <c r="E477" i="1" s="1"/>
  <c r="F477" i="1"/>
  <c r="G477" i="1" s="1"/>
  <c r="C478" i="1"/>
  <c r="A479" i="1"/>
  <c r="B478" i="1"/>
  <c r="N475" i="4"/>
  <c r="M475" i="4"/>
  <c r="J475" i="4"/>
  <c r="P474" i="4"/>
  <c r="O474" i="4"/>
  <c r="K475" i="4"/>
  <c r="L475" i="4"/>
  <c r="H475" i="4"/>
  <c r="I475" i="4" s="1"/>
  <c r="J476" i="1"/>
  <c r="J476" i="4"/>
  <c r="C478" i="4"/>
  <c r="A479" i="4"/>
  <c r="B478" i="4"/>
  <c r="D478" i="4" s="1"/>
  <c r="N474" i="4"/>
  <c r="D477" i="4"/>
  <c r="K476" i="4"/>
  <c r="L476" i="4"/>
  <c r="H476" i="4"/>
  <c r="I476" i="4" s="1"/>
  <c r="P475" i="1"/>
  <c r="O475" i="1"/>
  <c r="L476" i="1"/>
  <c r="K476" i="1"/>
  <c r="H476" i="1"/>
  <c r="I476" i="1" s="1"/>
  <c r="D478" i="1" l="1"/>
  <c r="P476" i="1"/>
  <c r="O476" i="1"/>
  <c r="E477" i="4"/>
  <c r="F477" i="4"/>
  <c r="G477" i="4" s="1"/>
  <c r="P476" i="4"/>
  <c r="O476" i="4"/>
  <c r="M476" i="1"/>
  <c r="F478" i="1"/>
  <c r="G478" i="1" s="1"/>
  <c r="E478" i="1"/>
  <c r="N476" i="4"/>
  <c r="N476" i="1"/>
  <c r="J477" i="1"/>
  <c r="F478" i="4"/>
  <c r="G478" i="4" s="1"/>
  <c r="E478" i="4"/>
  <c r="B479" i="4"/>
  <c r="D479" i="4" s="1"/>
  <c r="C479" i="4"/>
  <c r="A480" i="4"/>
  <c r="M476" i="4"/>
  <c r="O475" i="4"/>
  <c r="P475" i="4"/>
  <c r="B479" i="1"/>
  <c r="C479" i="1"/>
  <c r="A480" i="1"/>
  <c r="L477" i="1"/>
  <c r="K477" i="1"/>
  <c r="H477" i="1"/>
  <c r="I477" i="1" s="1"/>
  <c r="D479" i="1" l="1"/>
  <c r="O477" i="1"/>
  <c r="P477" i="1"/>
  <c r="J478" i="1"/>
  <c r="C480" i="1"/>
  <c r="A481" i="1"/>
  <c r="B480" i="1"/>
  <c r="C480" i="4"/>
  <c r="A481" i="4"/>
  <c r="B480" i="4"/>
  <c r="J478" i="4"/>
  <c r="K477" i="4"/>
  <c r="L477" i="4"/>
  <c r="H477" i="4"/>
  <c r="I477" i="4" s="1"/>
  <c r="J477" i="4"/>
  <c r="E479" i="1"/>
  <c r="F479" i="1"/>
  <c r="G479" i="1" s="1"/>
  <c r="L478" i="4"/>
  <c r="K478" i="4"/>
  <c r="H478" i="4"/>
  <c r="I478" i="4" s="1"/>
  <c r="N477" i="1"/>
  <c r="E479" i="4"/>
  <c r="F479" i="4"/>
  <c r="G479" i="4" s="1"/>
  <c r="M477" i="1"/>
  <c r="L478" i="1"/>
  <c r="K478" i="1"/>
  <c r="H478" i="1"/>
  <c r="I478" i="1" s="1"/>
  <c r="N477" i="4" l="1"/>
  <c r="M478" i="4"/>
  <c r="D480" i="4"/>
  <c r="E480" i="4" s="1"/>
  <c r="M477" i="4"/>
  <c r="K479" i="4"/>
  <c r="L479" i="4"/>
  <c r="H479" i="4"/>
  <c r="I479" i="4" s="1"/>
  <c r="B481" i="4"/>
  <c r="C481" i="4"/>
  <c r="A482" i="4"/>
  <c r="N478" i="1"/>
  <c r="P478" i="1"/>
  <c r="O478" i="1"/>
  <c r="C481" i="1"/>
  <c r="B481" i="1"/>
  <c r="A482" i="1"/>
  <c r="F480" i="4"/>
  <c r="G480" i="4" s="1"/>
  <c r="J479" i="4"/>
  <c r="M478" i="1"/>
  <c r="M479" i="1"/>
  <c r="J479" i="1"/>
  <c r="O478" i="4"/>
  <c r="P478" i="4"/>
  <c r="K479" i="1"/>
  <c r="L479" i="1"/>
  <c r="H479" i="1"/>
  <c r="I479" i="1" s="1"/>
  <c r="O477" i="4"/>
  <c r="P477" i="4"/>
  <c r="N478" i="4"/>
  <c r="D480" i="1"/>
  <c r="M479" i="4" l="1"/>
  <c r="N479" i="4"/>
  <c r="N479" i="1"/>
  <c r="O479" i="4"/>
  <c r="P479" i="4"/>
  <c r="F480" i="1"/>
  <c r="G480" i="1" s="1"/>
  <c r="E480" i="1"/>
  <c r="L480" i="4"/>
  <c r="K480" i="4"/>
  <c r="H480" i="4"/>
  <c r="I480" i="4" s="1"/>
  <c r="C482" i="4"/>
  <c r="A483" i="4"/>
  <c r="B482" i="4"/>
  <c r="D482" i="4" s="1"/>
  <c r="C482" i="1"/>
  <c r="A483" i="1"/>
  <c r="B482" i="1"/>
  <c r="P479" i="1"/>
  <c r="O479" i="1"/>
  <c r="J480" i="4"/>
  <c r="D481" i="1"/>
  <c r="D481" i="4"/>
  <c r="E481" i="1" l="1"/>
  <c r="F481" i="1"/>
  <c r="G481" i="1" s="1"/>
  <c r="F482" i="4"/>
  <c r="G482" i="4" s="1"/>
  <c r="E482" i="4"/>
  <c r="B483" i="4"/>
  <c r="C483" i="4"/>
  <c r="A484" i="4"/>
  <c r="M480" i="1"/>
  <c r="J480" i="1"/>
  <c r="N480" i="4"/>
  <c r="A484" i="1"/>
  <c r="C483" i="1"/>
  <c r="B483" i="1"/>
  <c r="P480" i="4"/>
  <c r="O480" i="4"/>
  <c r="E481" i="4"/>
  <c r="F481" i="4"/>
  <c r="G481" i="4" s="1"/>
  <c r="M480" i="4"/>
  <c r="D482" i="1"/>
  <c r="L480" i="1"/>
  <c r="K480" i="1"/>
  <c r="H480" i="1"/>
  <c r="I480" i="1" s="1"/>
  <c r="D483" i="4" l="1"/>
  <c r="F483" i="4" s="1"/>
  <c r="G483" i="4" s="1"/>
  <c r="P480" i="1"/>
  <c r="O480" i="1"/>
  <c r="C484" i="1"/>
  <c r="A485" i="1"/>
  <c r="B484" i="1"/>
  <c r="C484" i="4"/>
  <c r="A485" i="4"/>
  <c r="B484" i="4"/>
  <c r="J482" i="4"/>
  <c r="E482" i="1"/>
  <c r="F482" i="1"/>
  <c r="G482" i="1" s="1"/>
  <c r="L482" i="4"/>
  <c r="K482" i="4"/>
  <c r="H482" i="4"/>
  <c r="I482" i="4" s="1"/>
  <c r="D483" i="1"/>
  <c r="E483" i="4"/>
  <c r="J481" i="1"/>
  <c r="J481" i="4"/>
  <c r="K481" i="4"/>
  <c r="L481" i="4"/>
  <c r="H481" i="4"/>
  <c r="I481" i="4" s="1"/>
  <c r="N480" i="1"/>
  <c r="L481" i="1"/>
  <c r="K481" i="1"/>
  <c r="H481" i="1"/>
  <c r="I481" i="1" s="1"/>
  <c r="D484" i="4" l="1"/>
  <c r="P482" i="4"/>
  <c r="O482" i="4"/>
  <c r="M481" i="4"/>
  <c r="N483" i="4"/>
  <c r="J483" i="4"/>
  <c r="P481" i="1"/>
  <c r="O481" i="1"/>
  <c r="N481" i="4"/>
  <c r="B485" i="4"/>
  <c r="C485" i="4"/>
  <c r="A486" i="4"/>
  <c r="N482" i="4"/>
  <c r="O481" i="4"/>
  <c r="P481" i="4"/>
  <c r="N481" i="1"/>
  <c r="L482" i="1"/>
  <c r="K482" i="1"/>
  <c r="H482" i="1"/>
  <c r="I482" i="1" s="1"/>
  <c r="K483" i="4"/>
  <c r="L483" i="4"/>
  <c r="H483" i="4"/>
  <c r="I483" i="4" s="1"/>
  <c r="F484" i="4"/>
  <c r="G484" i="4" s="1"/>
  <c r="E484" i="4"/>
  <c r="M481" i="1"/>
  <c r="E483" i="1"/>
  <c r="F483" i="1"/>
  <c r="G483" i="1" s="1"/>
  <c r="J482" i="1"/>
  <c r="M482" i="4"/>
  <c r="D484" i="1"/>
  <c r="A486" i="1"/>
  <c r="B485" i="1"/>
  <c r="D485" i="1" s="1"/>
  <c r="C485" i="1"/>
  <c r="N482" i="1" l="1"/>
  <c r="D485" i="4"/>
  <c r="E485" i="1"/>
  <c r="F485" i="1"/>
  <c r="G485" i="1" s="1"/>
  <c r="K484" i="4"/>
  <c r="L484" i="4"/>
  <c r="H484" i="4"/>
  <c r="I484" i="4" s="1"/>
  <c r="M484" i="4"/>
  <c r="J484" i="4"/>
  <c r="P482" i="1"/>
  <c r="O482" i="1"/>
  <c r="E485" i="4"/>
  <c r="F485" i="4"/>
  <c r="G485" i="4" s="1"/>
  <c r="J483" i="1"/>
  <c r="K483" i="1"/>
  <c r="L483" i="1"/>
  <c r="H483" i="1"/>
  <c r="I483" i="1" s="1"/>
  <c r="O483" i="4"/>
  <c r="P483" i="4"/>
  <c r="E484" i="1"/>
  <c r="F484" i="1"/>
  <c r="G484" i="1" s="1"/>
  <c r="C486" i="4"/>
  <c r="A487" i="4"/>
  <c r="B486" i="4"/>
  <c r="C486" i="1"/>
  <c r="A487" i="1"/>
  <c r="B486" i="1"/>
  <c r="D486" i="1" s="1"/>
  <c r="M482" i="1"/>
  <c r="M483" i="4"/>
  <c r="D486" i="4" l="1"/>
  <c r="N484" i="4"/>
  <c r="F486" i="4"/>
  <c r="G486" i="4" s="1"/>
  <c r="E486" i="4"/>
  <c r="K485" i="4"/>
  <c r="L485" i="4"/>
  <c r="H485" i="4"/>
  <c r="I485" i="4" s="1"/>
  <c r="N485" i="4"/>
  <c r="J485" i="4"/>
  <c r="J484" i="1"/>
  <c r="P483" i="1"/>
  <c r="O483" i="1"/>
  <c r="M483" i="1"/>
  <c r="M485" i="1"/>
  <c r="J485" i="1"/>
  <c r="B487" i="1"/>
  <c r="C487" i="1"/>
  <c r="A488" i="1"/>
  <c r="F486" i="1"/>
  <c r="G486" i="1" s="1"/>
  <c r="E486" i="1"/>
  <c r="B487" i="4"/>
  <c r="C487" i="4"/>
  <c r="A488" i="4"/>
  <c r="L484" i="1"/>
  <c r="K484" i="1"/>
  <c r="H484" i="1"/>
  <c r="I484" i="1" s="1"/>
  <c r="N483" i="1"/>
  <c r="P484" i="4"/>
  <c r="O484" i="4"/>
  <c r="L485" i="1"/>
  <c r="K485" i="1"/>
  <c r="H485" i="1"/>
  <c r="I485" i="1" s="1"/>
  <c r="D487" i="4" l="1"/>
  <c r="D487" i="1"/>
  <c r="M485" i="4"/>
  <c r="P484" i="1"/>
  <c r="O484" i="1"/>
  <c r="E487" i="1"/>
  <c r="F487" i="1"/>
  <c r="G487" i="1" s="1"/>
  <c r="N485" i="1"/>
  <c r="C488" i="1"/>
  <c r="A489" i="1"/>
  <c r="B488" i="1"/>
  <c r="L486" i="1"/>
  <c r="K486" i="1"/>
  <c r="H486" i="1"/>
  <c r="I486" i="1" s="1"/>
  <c r="M484" i="1"/>
  <c r="L486" i="4"/>
  <c r="K486" i="4"/>
  <c r="H486" i="4"/>
  <c r="I486" i="4" s="1"/>
  <c r="E487" i="4"/>
  <c r="F487" i="4"/>
  <c r="G487" i="4" s="1"/>
  <c r="O485" i="1"/>
  <c r="P485" i="1"/>
  <c r="C488" i="4"/>
  <c r="A489" i="4"/>
  <c r="B488" i="4"/>
  <c r="J486" i="1"/>
  <c r="N484" i="1"/>
  <c r="O485" i="4"/>
  <c r="P485" i="4"/>
  <c r="M486" i="4"/>
  <c r="N486" i="4"/>
  <c r="J486" i="4"/>
  <c r="M486" i="1" l="1"/>
  <c r="N486" i="1"/>
  <c r="O486" i="4"/>
  <c r="P486" i="4"/>
  <c r="P486" i="1"/>
  <c r="O486" i="1"/>
  <c r="K487" i="1"/>
  <c r="L487" i="1"/>
  <c r="H487" i="1"/>
  <c r="I487" i="1" s="1"/>
  <c r="J487" i="1"/>
  <c r="B489" i="4"/>
  <c r="C489" i="4"/>
  <c r="A490" i="4"/>
  <c r="K487" i="4"/>
  <c r="L487" i="4"/>
  <c r="H487" i="4"/>
  <c r="I487" i="4" s="1"/>
  <c r="C489" i="1"/>
  <c r="A490" i="1"/>
  <c r="B489" i="1"/>
  <c r="D489" i="1" s="1"/>
  <c r="D488" i="4"/>
  <c r="J487" i="4"/>
  <c r="D488" i="1"/>
  <c r="D489" i="4" l="1"/>
  <c r="F489" i="4" s="1"/>
  <c r="G489" i="4" s="1"/>
  <c r="N487" i="1"/>
  <c r="F488" i="1"/>
  <c r="G488" i="1" s="1"/>
  <c r="E488" i="1"/>
  <c r="O487" i="4"/>
  <c r="P487" i="4"/>
  <c r="P487" i="1"/>
  <c r="O487" i="1"/>
  <c r="E489" i="4"/>
  <c r="M487" i="4"/>
  <c r="F488" i="4"/>
  <c r="G488" i="4" s="1"/>
  <c r="E488" i="4"/>
  <c r="E489" i="1"/>
  <c r="F489" i="1"/>
  <c r="G489" i="1" s="1"/>
  <c r="N487" i="4"/>
  <c r="C490" i="1"/>
  <c r="A491" i="1"/>
  <c r="B490" i="1"/>
  <c r="C490" i="4"/>
  <c r="A491" i="4"/>
  <c r="B490" i="4"/>
  <c r="D490" i="4" s="1"/>
  <c r="M487" i="1"/>
  <c r="D490" i="1" l="1"/>
  <c r="B491" i="4"/>
  <c r="C491" i="4"/>
  <c r="A492" i="4"/>
  <c r="L489" i="1"/>
  <c r="K489" i="1"/>
  <c r="H489" i="1"/>
  <c r="I489" i="1" s="1"/>
  <c r="F490" i="4"/>
  <c r="G490" i="4" s="1"/>
  <c r="E490" i="4"/>
  <c r="L488" i="4"/>
  <c r="K488" i="4"/>
  <c r="H488" i="4"/>
  <c r="I488" i="4" s="1"/>
  <c r="K489" i="4"/>
  <c r="L489" i="4"/>
  <c r="H489" i="4"/>
  <c r="I489" i="4" s="1"/>
  <c r="N489" i="4"/>
  <c r="J489" i="4"/>
  <c r="N488" i="4"/>
  <c r="J488" i="4"/>
  <c r="L488" i="1"/>
  <c r="K488" i="1"/>
  <c r="H488" i="1"/>
  <c r="I488" i="1" s="1"/>
  <c r="E490" i="1"/>
  <c r="F490" i="1"/>
  <c r="G490" i="1" s="1"/>
  <c r="A492" i="1"/>
  <c r="B491" i="1"/>
  <c r="C491" i="1"/>
  <c r="J489" i="1"/>
  <c r="M488" i="1"/>
  <c r="J488" i="1"/>
  <c r="M489" i="1" l="1"/>
  <c r="N489" i="1"/>
  <c r="M488" i="4"/>
  <c r="D491" i="4"/>
  <c r="D491" i="1"/>
  <c r="F491" i="1" s="1"/>
  <c r="G491" i="1" s="1"/>
  <c r="L490" i="1"/>
  <c r="K490" i="1"/>
  <c r="H490" i="1"/>
  <c r="I490" i="1" s="1"/>
  <c r="P488" i="1"/>
  <c r="O488" i="1"/>
  <c r="M489" i="4"/>
  <c r="P488" i="4"/>
  <c r="O488" i="4"/>
  <c r="J490" i="4"/>
  <c r="O489" i="4"/>
  <c r="P489" i="4"/>
  <c r="O489" i="1"/>
  <c r="P489" i="1"/>
  <c r="C492" i="4"/>
  <c r="A493" i="4"/>
  <c r="B492" i="4"/>
  <c r="D492" i="4" s="1"/>
  <c r="E491" i="4"/>
  <c r="F491" i="4"/>
  <c r="G491" i="4" s="1"/>
  <c r="L490" i="4"/>
  <c r="K490" i="4"/>
  <c r="H490" i="4"/>
  <c r="I490" i="4" s="1"/>
  <c r="N488" i="1"/>
  <c r="C492" i="1"/>
  <c r="A493" i="1"/>
  <c r="B492" i="1"/>
  <c r="J490" i="1"/>
  <c r="E491" i="1" l="1"/>
  <c r="K491" i="1" s="1"/>
  <c r="M490" i="1"/>
  <c r="N490" i="1"/>
  <c r="L491" i="1"/>
  <c r="K491" i="4"/>
  <c r="L491" i="4"/>
  <c r="H491" i="4"/>
  <c r="I491" i="4" s="1"/>
  <c r="P490" i="1"/>
  <c r="O490" i="1"/>
  <c r="J491" i="4"/>
  <c r="B493" i="4"/>
  <c r="C493" i="4"/>
  <c r="A494" i="4"/>
  <c r="N490" i="4"/>
  <c r="F492" i="4"/>
  <c r="G492" i="4" s="1"/>
  <c r="E492" i="4"/>
  <c r="P490" i="4"/>
  <c r="O490" i="4"/>
  <c r="D492" i="1"/>
  <c r="A494" i="1"/>
  <c r="B493" i="1"/>
  <c r="D493" i="1" s="1"/>
  <c r="C493" i="1"/>
  <c r="J491" i="1"/>
  <c r="M490" i="4"/>
  <c r="H491" i="1" l="1"/>
  <c r="M491" i="4"/>
  <c r="E493" i="1"/>
  <c r="F493" i="1"/>
  <c r="G493" i="1" s="1"/>
  <c r="C494" i="1"/>
  <c r="A495" i="1"/>
  <c r="B494" i="1"/>
  <c r="D494" i="1" s="1"/>
  <c r="J492" i="4"/>
  <c r="C494" i="4"/>
  <c r="A495" i="4"/>
  <c r="B494" i="4"/>
  <c r="O491" i="4"/>
  <c r="P491" i="4"/>
  <c r="E492" i="1"/>
  <c r="F492" i="1"/>
  <c r="G492" i="1" s="1"/>
  <c r="K492" i="4"/>
  <c r="L492" i="4"/>
  <c r="H492" i="4"/>
  <c r="I492" i="4" s="1"/>
  <c r="D493" i="4"/>
  <c r="N491" i="4"/>
  <c r="I491" i="1" l="1"/>
  <c r="N491" i="1"/>
  <c r="M491" i="1"/>
  <c r="L492" i="1"/>
  <c r="K492" i="1"/>
  <c r="H492" i="1"/>
  <c r="I492" i="1" s="1"/>
  <c r="F494" i="1"/>
  <c r="G494" i="1" s="1"/>
  <c r="E494" i="1"/>
  <c r="J493" i="1"/>
  <c r="P492" i="4"/>
  <c r="O492" i="4"/>
  <c r="M492" i="4"/>
  <c r="E493" i="4"/>
  <c r="F493" i="4"/>
  <c r="G493" i="4" s="1"/>
  <c r="N492" i="1"/>
  <c r="M492" i="1"/>
  <c r="J492" i="1"/>
  <c r="D494" i="4"/>
  <c r="B495" i="4"/>
  <c r="D495" i="4" s="1"/>
  <c r="C495" i="4"/>
  <c r="A496" i="4"/>
  <c r="N492" i="4"/>
  <c r="B495" i="1"/>
  <c r="C495" i="1"/>
  <c r="A496" i="1"/>
  <c r="L493" i="1"/>
  <c r="K493" i="1"/>
  <c r="H493" i="1"/>
  <c r="I493" i="1" s="1"/>
  <c r="D495" i="1" l="1"/>
  <c r="O491" i="1"/>
  <c r="P491" i="1"/>
  <c r="J494" i="1"/>
  <c r="E495" i="4"/>
  <c r="F495" i="4"/>
  <c r="G495" i="4" s="1"/>
  <c r="M493" i="1"/>
  <c r="P492" i="1"/>
  <c r="O492" i="1"/>
  <c r="O493" i="1"/>
  <c r="P493" i="1"/>
  <c r="C496" i="4"/>
  <c r="A497" i="4"/>
  <c r="B496" i="4"/>
  <c r="D496" i="4" s="1"/>
  <c r="C496" i="1"/>
  <c r="A497" i="1"/>
  <c r="B496" i="1"/>
  <c r="N493" i="1"/>
  <c r="K493" i="4"/>
  <c r="L493" i="4"/>
  <c r="H493" i="4"/>
  <c r="I493" i="4" s="1"/>
  <c r="E495" i="1"/>
  <c r="F495" i="1"/>
  <c r="G495" i="1" s="1"/>
  <c r="F494" i="4"/>
  <c r="G494" i="4" s="1"/>
  <c r="E494" i="4"/>
  <c r="J493" i="4"/>
  <c r="L494" i="1"/>
  <c r="K494" i="1"/>
  <c r="H494" i="1"/>
  <c r="I494" i="1" s="1"/>
  <c r="C497" i="1" l="1"/>
  <c r="B497" i="1"/>
  <c r="A498" i="1"/>
  <c r="F496" i="4"/>
  <c r="G496" i="4" s="1"/>
  <c r="E496" i="4"/>
  <c r="O493" i="4"/>
  <c r="P493" i="4"/>
  <c r="M494" i="4"/>
  <c r="J494" i="4"/>
  <c r="J495" i="1"/>
  <c r="M494" i="1"/>
  <c r="L494" i="4"/>
  <c r="K494" i="4"/>
  <c r="H494" i="4"/>
  <c r="I494" i="4" s="1"/>
  <c r="K495" i="4"/>
  <c r="L495" i="4"/>
  <c r="H495" i="4"/>
  <c r="I495" i="4" s="1"/>
  <c r="P494" i="1"/>
  <c r="O494" i="1"/>
  <c r="M493" i="4"/>
  <c r="N493" i="4"/>
  <c r="K495" i="1"/>
  <c r="L495" i="1"/>
  <c r="H495" i="1"/>
  <c r="I495" i="1" s="1"/>
  <c r="D496" i="1"/>
  <c r="B497" i="4"/>
  <c r="C497" i="4"/>
  <c r="A498" i="4"/>
  <c r="N495" i="4"/>
  <c r="J495" i="4"/>
  <c r="N494" i="1"/>
  <c r="D497" i="4" l="1"/>
  <c r="M495" i="1"/>
  <c r="D497" i="1"/>
  <c r="F496" i="1"/>
  <c r="G496" i="1" s="1"/>
  <c r="E496" i="1"/>
  <c r="E497" i="1"/>
  <c r="F497" i="1"/>
  <c r="G497" i="1" s="1"/>
  <c r="C498" i="4"/>
  <c r="A499" i="4"/>
  <c r="B498" i="4"/>
  <c r="P495" i="1"/>
  <c r="O495" i="1"/>
  <c r="N495" i="1"/>
  <c r="C498" i="1"/>
  <c r="A499" i="1"/>
  <c r="B498" i="1"/>
  <c r="D498" i="1" s="1"/>
  <c r="J496" i="4"/>
  <c r="E497" i="4"/>
  <c r="F497" i="4"/>
  <c r="G497" i="4" s="1"/>
  <c r="O495" i="4"/>
  <c r="P495" i="4"/>
  <c r="M495" i="4"/>
  <c r="O494" i="4"/>
  <c r="P494" i="4"/>
  <c r="N494" i="4"/>
  <c r="L496" i="4"/>
  <c r="K496" i="4"/>
  <c r="H496" i="4"/>
  <c r="I496" i="4" s="1"/>
  <c r="D498" i="4" l="1"/>
  <c r="P496" i="4"/>
  <c r="O496" i="4"/>
  <c r="N496" i="4"/>
  <c r="B499" i="4"/>
  <c r="C499" i="4"/>
  <c r="A500" i="4"/>
  <c r="L497" i="1"/>
  <c r="K497" i="1"/>
  <c r="H497" i="1"/>
  <c r="I497" i="1" s="1"/>
  <c r="N497" i="1"/>
  <c r="M497" i="1"/>
  <c r="J497" i="1"/>
  <c r="J497" i="4"/>
  <c r="M496" i="4"/>
  <c r="F498" i="4"/>
  <c r="G498" i="4" s="1"/>
  <c r="E498" i="4"/>
  <c r="L496" i="1"/>
  <c r="K496" i="1"/>
  <c r="H496" i="1"/>
  <c r="I496" i="1" s="1"/>
  <c r="E498" i="1"/>
  <c r="F498" i="1"/>
  <c r="G498" i="1" s="1"/>
  <c r="K497" i="4"/>
  <c r="L497" i="4"/>
  <c r="H497" i="4"/>
  <c r="I497" i="4" s="1"/>
  <c r="A500" i="1"/>
  <c r="C499" i="1"/>
  <c r="B499" i="1"/>
  <c r="M496" i="1"/>
  <c r="N496" i="1"/>
  <c r="J496" i="1"/>
  <c r="J498" i="1" l="1"/>
  <c r="C500" i="1"/>
  <c r="A501" i="1"/>
  <c r="B500" i="1"/>
  <c r="O497" i="4"/>
  <c r="P497" i="4"/>
  <c r="L498" i="1"/>
  <c r="K498" i="1"/>
  <c r="H498" i="1"/>
  <c r="I498" i="1" s="1"/>
  <c r="L498" i="4"/>
  <c r="K498" i="4"/>
  <c r="H498" i="4"/>
  <c r="I498" i="4" s="1"/>
  <c r="N497" i="4"/>
  <c r="D499" i="1"/>
  <c r="P496" i="1"/>
  <c r="O496" i="1"/>
  <c r="J498" i="4"/>
  <c r="M497" i="4"/>
  <c r="P497" i="1"/>
  <c r="O497" i="1"/>
  <c r="C500" i="4"/>
  <c r="A501" i="4"/>
  <c r="B500" i="4"/>
  <c r="D499" i="4"/>
  <c r="N498" i="4" l="1"/>
  <c r="D500" i="4"/>
  <c r="M498" i="4"/>
  <c r="P498" i="1"/>
  <c r="O498" i="1"/>
  <c r="E499" i="1"/>
  <c r="F499" i="1"/>
  <c r="G499" i="1" s="1"/>
  <c r="P498" i="4"/>
  <c r="O498" i="4"/>
  <c r="D500" i="1"/>
  <c r="A502" i="1"/>
  <c r="B501" i="1"/>
  <c r="C501" i="1"/>
  <c r="M498" i="1"/>
  <c r="E499" i="4"/>
  <c r="F499" i="4"/>
  <c r="G499" i="4" s="1"/>
  <c r="B501" i="4"/>
  <c r="C501" i="4"/>
  <c r="A502" i="4"/>
  <c r="F500" i="4"/>
  <c r="G500" i="4" s="1"/>
  <c r="E500" i="4"/>
  <c r="N498" i="1"/>
  <c r="D501" i="1" l="1"/>
  <c r="K499" i="4"/>
  <c r="L499" i="4"/>
  <c r="H499" i="4"/>
  <c r="I499" i="4" s="1"/>
  <c r="D501" i="4"/>
  <c r="E501" i="1"/>
  <c r="F501" i="1"/>
  <c r="G501" i="1" s="1"/>
  <c r="E500" i="1"/>
  <c r="F500" i="1"/>
  <c r="G500" i="1" s="1"/>
  <c r="K499" i="1"/>
  <c r="L499" i="1"/>
  <c r="H499" i="1"/>
  <c r="I499" i="1" s="1"/>
  <c r="N499" i="1"/>
  <c r="J499" i="1"/>
  <c r="C502" i="1"/>
  <c r="A503" i="1"/>
  <c r="B502" i="1"/>
  <c r="C502" i="4"/>
  <c r="A503" i="4"/>
  <c r="B502" i="4"/>
  <c r="D502" i="4" s="1"/>
  <c r="K500" i="4"/>
  <c r="L500" i="4"/>
  <c r="H500" i="4"/>
  <c r="I500" i="4" s="1"/>
  <c r="M500" i="4"/>
  <c r="J500" i="4"/>
  <c r="J499" i="4"/>
  <c r="M499" i="4" l="1"/>
  <c r="N499" i="4"/>
  <c r="D502" i="1"/>
  <c r="B503" i="4"/>
  <c r="D503" i="4" s="1"/>
  <c r="C503" i="4"/>
  <c r="A504" i="4"/>
  <c r="N500" i="1"/>
  <c r="J500" i="1"/>
  <c r="F502" i="4"/>
  <c r="G502" i="4" s="1"/>
  <c r="E502" i="4"/>
  <c r="F502" i="1"/>
  <c r="G502" i="1" s="1"/>
  <c r="E502" i="1"/>
  <c r="P499" i="1"/>
  <c r="O499" i="1"/>
  <c r="L500" i="1"/>
  <c r="K500" i="1"/>
  <c r="H500" i="1"/>
  <c r="I500" i="1" s="1"/>
  <c r="O499" i="4"/>
  <c r="P499" i="4"/>
  <c r="J501" i="1"/>
  <c r="E501" i="4"/>
  <c r="F501" i="4"/>
  <c r="G501" i="4" s="1"/>
  <c r="P500" i="4"/>
  <c r="O500" i="4"/>
  <c r="N500" i="4"/>
  <c r="B503" i="1"/>
  <c r="C503" i="1"/>
  <c r="A504" i="1"/>
  <c r="M499" i="1"/>
  <c r="L501" i="1"/>
  <c r="K501" i="1"/>
  <c r="H501" i="1"/>
  <c r="I501" i="1" s="1"/>
  <c r="D503" i="1" l="1"/>
  <c r="L502" i="4"/>
  <c r="K502" i="4"/>
  <c r="H502" i="4"/>
  <c r="I502" i="4" s="1"/>
  <c r="M501" i="1"/>
  <c r="P500" i="1"/>
  <c r="O500" i="1"/>
  <c r="M502" i="4"/>
  <c r="J502" i="4"/>
  <c r="C504" i="1"/>
  <c r="A505" i="1"/>
  <c r="B504" i="1"/>
  <c r="D504" i="1" s="1"/>
  <c r="N501" i="1"/>
  <c r="L502" i="1"/>
  <c r="K502" i="1"/>
  <c r="H502" i="1"/>
  <c r="I502" i="1" s="1"/>
  <c r="C504" i="4"/>
  <c r="A505" i="4"/>
  <c r="B504" i="4"/>
  <c r="D504" i="4" s="1"/>
  <c r="E503" i="4"/>
  <c r="F503" i="4"/>
  <c r="G503" i="4" s="1"/>
  <c r="O501" i="1"/>
  <c r="P501" i="1"/>
  <c r="E503" i="1"/>
  <c r="F503" i="1"/>
  <c r="G503" i="1" s="1"/>
  <c r="J501" i="4"/>
  <c r="K501" i="4"/>
  <c r="L501" i="4"/>
  <c r="H501" i="4"/>
  <c r="I501" i="4" s="1"/>
  <c r="N502" i="1"/>
  <c r="J502" i="1"/>
  <c r="M500" i="1"/>
  <c r="N502" i="4" l="1"/>
  <c r="K503" i="1"/>
  <c r="L503" i="1"/>
  <c r="H503" i="1"/>
  <c r="I503" i="1" s="1"/>
  <c r="C505" i="1"/>
  <c r="A506" i="1"/>
  <c r="B505" i="1"/>
  <c r="D505" i="1" s="1"/>
  <c r="M501" i="4"/>
  <c r="B505" i="4"/>
  <c r="C505" i="4"/>
  <c r="A506" i="4"/>
  <c r="O502" i="4"/>
  <c r="P502" i="4"/>
  <c r="P502" i="1"/>
  <c r="O502" i="1"/>
  <c r="O501" i="4"/>
  <c r="P501" i="4"/>
  <c r="N501" i="4"/>
  <c r="K503" i="4"/>
  <c r="L503" i="4"/>
  <c r="H503" i="4"/>
  <c r="I503" i="4" s="1"/>
  <c r="M502" i="1"/>
  <c r="N503" i="1"/>
  <c r="M503" i="1"/>
  <c r="J503" i="1"/>
  <c r="J503" i="4"/>
  <c r="F504" i="4"/>
  <c r="G504" i="4" s="1"/>
  <c r="E504" i="4"/>
  <c r="F504" i="1"/>
  <c r="G504" i="1" s="1"/>
  <c r="E504" i="1"/>
  <c r="O503" i="4" l="1"/>
  <c r="P503" i="4"/>
  <c r="P503" i="1"/>
  <c r="O503" i="1"/>
  <c r="L504" i="1"/>
  <c r="K504" i="1"/>
  <c r="H504" i="1"/>
  <c r="I504" i="1" s="1"/>
  <c r="J504" i="1"/>
  <c r="M503" i="4"/>
  <c r="C506" i="4"/>
  <c r="A507" i="4"/>
  <c r="B506" i="4"/>
  <c r="N504" i="4"/>
  <c r="J504" i="4"/>
  <c r="C506" i="1"/>
  <c r="A507" i="1"/>
  <c r="B506" i="1"/>
  <c r="L504" i="4"/>
  <c r="K504" i="4"/>
  <c r="H504" i="4"/>
  <c r="I504" i="4" s="1"/>
  <c r="N503" i="4"/>
  <c r="D505" i="4"/>
  <c r="E505" i="1"/>
  <c r="F505" i="1"/>
  <c r="G505" i="1" s="1"/>
  <c r="D506" i="1" l="1"/>
  <c r="M504" i="1"/>
  <c r="E506" i="1"/>
  <c r="F506" i="1"/>
  <c r="G506" i="1" s="1"/>
  <c r="M504" i="4"/>
  <c r="P504" i="1"/>
  <c r="O504" i="1"/>
  <c r="A508" i="1"/>
  <c r="B507" i="1"/>
  <c r="C507" i="1"/>
  <c r="J505" i="1"/>
  <c r="L505" i="1"/>
  <c r="K505" i="1"/>
  <c r="H505" i="1"/>
  <c r="I505" i="1" s="1"/>
  <c r="B507" i="4"/>
  <c r="C507" i="4"/>
  <c r="A508" i="4"/>
  <c r="P504" i="4"/>
  <c r="O504" i="4"/>
  <c r="E505" i="4"/>
  <c r="F505" i="4"/>
  <c r="G505" i="4" s="1"/>
  <c r="D506" i="4"/>
  <c r="N504" i="1"/>
  <c r="D507" i="4" l="1"/>
  <c r="D507" i="1"/>
  <c r="F506" i="4"/>
  <c r="G506" i="4" s="1"/>
  <c r="E506" i="4"/>
  <c r="O505" i="1"/>
  <c r="P505" i="1"/>
  <c r="M505" i="1"/>
  <c r="J505" i="4"/>
  <c r="N505" i="1"/>
  <c r="C508" i="1"/>
  <c r="A509" i="1"/>
  <c r="B508" i="1"/>
  <c r="L506" i="1"/>
  <c r="K506" i="1"/>
  <c r="H506" i="1"/>
  <c r="I506" i="1" s="1"/>
  <c r="K505" i="4"/>
  <c r="L505" i="4"/>
  <c r="H505" i="4"/>
  <c r="I505" i="4" s="1"/>
  <c r="C508" i="4"/>
  <c r="A509" i="4"/>
  <c r="B508" i="4"/>
  <c r="D508" i="4" s="1"/>
  <c r="E507" i="4"/>
  <c r="F507" i="4"/>
  <c r="G507" i="4" s="1"/>
  <c r="E507" i="1"/>
  <c r="F507" i="1"/>
  <c r="G507" i="1" s="1"/>
  <c r="J506" i="1"/>
  <c r="M506" i="1" l="1"/>
  <c r="N506" i="1"/>
  <c r="K507" i="4"/>
  <c r="L507" i="4"/>
  <c r="H507" i="4"/>
  <c r="I507" i="4" s="1"/>
  <c r="O505" i="4"/>
  <c r="P505" i="4"/>
  <c r="M505" i="4"/>
  <c r="L506" i="4"/>
  <c r="K506" i="4"/>
  <c r="H506" i="4"/>
  <c r="I506" i="4" s="1"/>
  <c r="J507" i="1"/>
  <c r="B509" i="4"/>
  <c r="C509" i="4"/>
  <c r="A510" i="4"/>
  <c r="N506" i="4"/>
  <c r="J506" i="4"/>
  <c r="K507" i="1"/>
  <c r="L507" i="1"/>
  <c r="H507" i="1"/>
  <c r="I507" i="1" s="1"/>
  <c r="D508" i="1"/>
  <c r="A510" i="1"/>
  <c r="B509" i="1"/>
  <c r="C509" i="1"/>
  <c r="J507" i="4"/>
  <c r="F508" i="4"/>
  <c r="G508" i="4" s="1"/>
  <c r="E508" i="4"/>
  <c r="P506" i="1"/>
  <c r="O506" i="1"/>
  <c r="N505" i="4"/>
  <c r="M507" i="4" l="1"/>
  <c r="N507" i="1"/>
  <c r="M507" i="1"/>
  <c r="D509" i="1"/>
  <c r="E509" i="1" s="1"/>
  <c r="M506" i="4"/>
  <c r="C510" i="4"/>
  <c r="A511" i="4"/>
  <c r="B510" i="4"/>
  <c r="D510" i="4" s="1"/>
  <c r="D509" i="4"/>
  <c r="O507" i="4"/>
  <c r="P507" i="4"/>
  <c r="K508" i="4"/>
  <c r="L508" i="4"/>
  <c r="H508" i="4"/>
  <c r="I508" i="4" s="1"/>
  <c r="N507" i="4"/>
  <c r="E508" i="1"/>
  <c r="F508" i="1"/>
  <c r="G508" i="1" s="1"/>
  <c r="J508" i="4"/>
  <c r="C510" i="1"/>
  <c r="A511" i="1"/>
  <c r="B510" i="1"/>
  <c r="P507" i="1"/>
  <c r="O507" i="1"/>
  <c r="P506" i="4"/>
  <c r="O506" i="4"/>
  <c r="M508" i="4" l="1"/>
  <c r="N508" i="4"/>
  <c r="F509" i="1"/>
  <c r="G509" i="1" s="1"/>
  <c r="J509" i="1" s="1"/>
  <c r="D510" i="1"/>
  <c r="E510" i="1" s="1"/>
  <c r="B511" i="4"/>
  <c r="D511" i="4" s="1"/>
  <c r="C511" i="4"/>
  <c r="A512" i="4"/>
  <c r="F510" i="1"/>
  <c r="G510" i="1" s="1"/>
  <c r="J508" i="1"/>
  <c r="E509" i="4"/>
  <c r="F509" i="4"/>
  <c r="G509" i="4" s="1"/>
  <c r="B511" i="1"/>
  <c r="D511" i="1" s="1"/>
  <c r="C511" i="1"/>
  <c r="A512" i="1"/>
  <c r="L509" i="1"/>
  <c r="H509" i="1"/>
  <c r="I509" i="1" s="1"/>
  <c r="P508" i="4"/>
  <c r="O508" i="4"/>
  <c r="F510" i="4"/>
  <c r="G510" i="4" s="1"/>
  <c r="E510" i="4"/>
  <c r="L508" i="1"/>
  <c r="K508" i="1"/>
  <c r="H508" i="1"/>
  <c r="I508" i="1" s="1"/>
  <c r="N509" i="1" l="1"/>
  <c r="K509" i="1"/>
  <c r="O509" i="1"/>
  <c r="P509" i="1"/>
  <c r="P508" i="1"/>
  <c r="O508" i="1"/>
  <c r="J510" i="4"/>
  <c r="C512" i="1"/>
  <c r="A513" i="1"/>
  <c r="B512" i="1"/>
  <c r="M508" i="1"/>
  <c r="L510" i="4"/>
  <c r="K510" i="4"/>
  <c r="H510" i="4"/>
  <c r="I510" i="4" s="1"/>
  <c r="J510" i="1"/>
  <c r="J509" i="4"/>
  <c r="N508" i="1"/>
  <c r="C512" i="4"/>
  <c r="A513" i="4"/>
  <c r="B512" i="4"/>
  <c r="D512" i="4" s="1"/>
  <c r="E511" i="4"/>
  <c r="F511" i="4"/>
  <c r="G511" i="4" s="1"/>
  <c r="E511" i="1"/>
  <c r="F511" i="1"/>
  <c r="G511" i="1" s="1"/>
  <c r="M509" i="1"/>
  <c r="K509" i="4"/>
  <c r="L509" i="4"/>
  <c r="H509" i="4"/>
  <c r="I509" i="4" s="1"/>
  <c r="L510" i="1"/>
  <c r="K510" i="1"/>
  <c r="H510" i="1"/>
  <c r="I510" i="1" s="1"/>
  <c r="M510" i="1" l="1"/>
  <c r="O509" i="4"/>
  <c r="P509" i="4"/>
  <c r="P510" i="1"/>
  <c r="O510" i="1"/>
  <c r="K511" i="1"/>
  <c r="L511" i="1"/>
  <c r="H511" i="1"/>
  <c r="I511" i="1" s="1"/>
  <c r="M509" i="4"/>
  <c r="N510" i="1"/>
  <c r="D512" i="1"/>
  <c r="B513" i="4"/>
  <c r="C513" i="4"/>
  <c r="A514" i="4"/>
  <c r="J511" i="4"/>
  <c r="N509" i="4"/>
  <c r="O510" i="4"/>
  <c r="P510" i="4"/>
  <c r="C513" i="1"/>
  <c r="B513" i="1"/>
  <c r="D513" i="1" s="1"/>
  <c r="A514" i="1"/>
  <c r="N510" i="4"/>
  <c r="J511" i="1"/>
  <c r="F512" i="4"/>
  <c r="G512" i="4" s="1"/>
  <c r="E512" i="4"/>
  <c r="K511" i="4"/>
  <c r="L511" i="4"/>
  <c r="H511" i="4"/>
  <c r="I511" i="4" s="1"/>
  <c r="M510" i="4"/>
  <c r="M511" i="1" l="1"/>
  <c r="N511" i="1"/>
  <c r="E513" i="1"/>
  <c r="F513" i="1"/>
  <c r="G513" i="1" s="1"/>
  <c r="M511" i="4"/>
  <c r="P511" i="1"/>
  <c r="O511" i="1"/>
  <c r="O511" i="4"/>
  <c r="P511" i="4"/>
  <c r="N511" i="4"/>
  <c r="F512" i="1"/>
  <c r="G512" i="1" s="1"/>
  <c r="E512" i="1"/>
  <c r="L512" i="4"/>
  <c r="K512" i="4"/>
  <c r="H512" i="4"/>
  <c r="I512" i="4" s="1"/>
  <c r="D513" i="4"/>
  <c r="J512" i="4"/>
  <c r="C514" i="1"/>
  <c r="A515" i="1"/>
  <c r="B514" i="1"/>
  <c r="D514" i="1" s="1"/>
  <c r="C514" i="4"/>
  <c r="A515" i="4"/>
  <c r="B514" i="4"/>
  <c r="N512" i="4" l="1"/>
  <c r="D514" i="4"/>
  <c r="F514" i="4" s="1"/>
  <c r="G514" i="4" s="1"/>
  <c r="M512" i="4"/>
  <c r="A516" i="1"/>
  <c r="C515" i="1"/>
  <c r="B515" i="1"/>
  <c r="D515" i="1" s="1"/>
  <c r="B515" i="4"/>
  <c r="C515" i="4"/>
  <c r="A516" i="4"/>
  <c r="E514" i="1"/>
  <c r="F514" i="1"/>
  <c r="G514" i="1" s="1"/>
  <c r="L512" i="1"/>
  <c r="K512" i="1"/>
  <c r="H512" i="1"/>
  <c r="I512" i="1" s="1"/>
  <c r="N513" i="1"/>
  <c r="J513" i="1"/>
  <c r="E514" i="4"/>
  <c r="E513" i="4"/>
  <c r="F513" i="4"/>
  <c r="G513" i="4" s="1"/>
  <c r="P512" i="4"/>
  <c r="O512" i="4"/>
  <c r="J512" i="1"/>
  <c r="L513" i="1"/>
  <c r="K513" i="1"/>
  <c r="H513" i="1"/>
  <c r="I513" i="1" s="1"/>
  <c r="C516" i="1" l="1"/>
  <c r="A517" i="1"/>
  <c r="B516" i="1"/>
  <c r="D516" i="1" s="1"/>
  <c r="J514" i="4"/>
  <c r="L514" i="1"/>
  <c r="K514" i="1"/>
  <c r="H514" i="1"/>
  <c r="I514" i="1" s="1"/>
  <c r="J513" i="4"/>
  <c r="L514" i="4"/>
  <c r="K514" i="4"/>
  <c r="H514" i="4"/>
  <c r="I514" i="4" s="1"/>
  <c r="J514" i="1"/>
  <c r="P512" i="1"/>
  <c r="O512" i="1"/>
  <c r="E515" i="1"/>
  <c r="F515" i="1"/>
  <c r="G515" i="1" s="1"/>
  <c r="P513" i="1"/>
  <c r="O513" i="1"/>
  <c r="N512" i="1"/>
  <c r="M512" i="1"/>
  <c r="K513" i="4"/>
  <c r="L513" i="4"/>
  <c r="H513" i="4"/>
  <c r="I513" i="4" s="1"/>
  <c r="M513" i="1"/>
  <c r="C516" i="4"/>
  <c r="A517" i="4"/>
  <c r="B516" i="4"/>
  <c r="D516" i="4" s="1"/>
  <c r="D515" i="4"/>
  <c r="M514" i="4" l="1"/>
  <c r="N514" i="1"/>
  <c r="M514" i="1"/>
  <c r="N513" i="4"/>
  <c r="F516" i="4"/>
  <c r="G516" i="4" s="1"/>
  <c r="E516" i="4"/>
  <c r="P514" i="4"/>
  <c r="O514" i="4"/>
  <c r="E516" i="1"/>
  <c r="F516" i="1"/>
  <c r="G516" i="1" s="1"/>
  <c r="E515" i="4"/>
  <c r="F515" i="4"/>
  <c r="G515" i="4" s="1"/>
  <c r="J515" i="1"/>
  <c r="M513" i="4"/>
  <c r="A518" i="1"/>
  <c r="B517" i="1"/>
  <c r="D517" i="1" s="1"/>
  <c r="C517" i="1"/>
  <c r="B517" i="4"/>
  <c r="C517" i="4"/>
  <c r="A518" i="4"/>
  <c r="O513" i="4"/>
  <c r="P513" i="4"/>
  <c r="K515" i="1"/>
  <c r="L515" i="1"/>
  <c r="H515" i="1"/>
  <c r="I515" i="1" s="1"/>
  <c r="P514" i="1"/>
  <c r="O514" i="1"/>
  <c r="N514" i="4"/>
  <c r="C518" i="1" l="1"/>
  <c r="A519" i="1"/>
  <c r="B518" i="1"/>
  <c r="D518" i="1" s="1"/>
  <c r="K515" i="4"/>
  <c r="L515" i="4"/>
  <c r="H515" i="4"/>
  <c r="I515" i="4" s="1"/>
  <c r="C518" i="4"/>
  <c r="A519" i="4"/>
  <c r="B518" i="4"/>
  <c r="M515" i="1"/>
  <c r="J516" i="1"/>
  <c r="K516" i="4"/>
  <c r="L516" i="4"/>
  <c r="H516" i="4"/>
  <c r="I516" i="4" s="1"/>
  <c r="E517" i="1"/>
  <c r="F517" i="1"/>
  <c r="G517" i="1" s="1"/>
  <c r="J515" i="4"/>
  <c r="P515" i="1"/>
  <c r="O515" i="1"/>
  <c r="D517" i="4"/>
  <c r="N515" i="1"/>
  <c r="L516" i="1"/>
  <c r="K516" i="1"/>
  <c r="H516" i="1"/>
  <c r="I516" i="1" s="1"/>
  <c r="J516" i="4"/>
  <c r="M515" i="4" l="1"/>
  <c r="N515" i="4"/>
  <c r="D518" i="4"/>
  <c r="E517" i="4"/>
  <c r="F517" i="4"/>
  <c r="G517" i="4" s="1"/>
  <c r="P516" i="4"/>
  <c r="O516" i="4"/>
  <c r="M516" i="1"/>
  <c r="B519" i="1"/>
  <c r="C519" i="1"/>
  <c r="A520" i="1"/>
  <c r="N516" i="4"/>
  <c r="O515" i="4"/>
  <c r="P515" i="4"/>
  <c r="P516" i="1"/>
  <c r="O516" i="1"/>
  <c r="F518" i="4"/>
  <c r="G518" i="4" s="1"/>
  <c r="E518" i="4"/>
  <c r="N516" i="1"/>
  <c r="J517" i="1"/>
  <c r="M516" i="4"/>
  <c r="L517" i="1"/>
  <c r="K517" i="1"/>
  <c r="H517" i="1"/>
  <c r="I517" i="1" s="1"/>
  <c r="B519" i="4"/>
  <c r="C519" i="4"/>
  <c r="A520" i="4"/>
  <c r="F518" i="1"/>
  <c r="G518" i="1" s="1"/>
  <c r="E518" i="1"/>
  <c r="D519" i="1" l="1"/>
  <c r="L518" i="1"/>
  <c r="K518" i="1"/>
  <c r="H518" i="1"/>
  <c r="I518" i="1" s="1"/>
  <c r="L518" i="4"/>
  <c r="K518" i="4"/>
  <c r="H518" i="4"/>
  <c r="I518" i="4" s="1"/>
  <c r="E519" i="1"/>
  <c r="F519" i="1"/>
  <c r="G519" i="1" s="1"/>
  <c r="J518" i="1"/>
  <c r="J518" i="4"/>
  <c r="N517" i="4"/>
  <c r="M517" i="4"/>
  <c r="J517" i="4"/>
  <c r="C520" i="1"/>
  <c r="B520" i="1"/>
  <c r="D520" i="1" s="1"/>
  <c r="O517" i="1"/>
  <c r="P517" i="1"/>
  <c r="M517" i="1"/>
  <c r="C520" i="4"/>
  <c r="B520" i="4"/>
  <c r="D520" i="4" s="1"/>
  <c r="D519" i="4"/>
  <c r="N517" i="1"/>
  <c r="K517" i="4"/>
  <c r="L517" i="4"/>
  <c r="H517" i="4"/>
  <c r="I517" i="4" s="1"/>
  <c r="M518" i="1" l="1"/>
  <c r="M518" i="4"/>
  <c r="F520" i="1"/>
  <c r="G520" i="1" s="1"/>
  <c r="E520" i="1"/>
  <c r="J519" i="1"/>
  <c r="K519" i="1"/>
  <c r="L519" i="1"/>
  <c r="H519" i="1"/>
  <c r="I519" i="1" s="1"/>
  <c r="P518" i="1"/>
  <c r="O518" i="1"/>
  <c r="F520" i="4"/>
  <c r="G520" i="4" s="1"/>
  <c r="E520" i="4"/>
  <c r="O518" i="4"/>
  <c r="P518" i="4"/>
  <c r="O517" i="4"/>
  <c r="P517" i="4"/>
  <c r="E519" i="4"/>
  <c r="F519" i="4"/>
  <c r="G519" i="4" s="1"/>
  <c r="N518" i="4"/>
  <c r="N518" i="1"/>
  <c r="M519" i="1" l="1"/>
  <c r="J520" i="4"/>
  <c r="N519" i="1"/>
  <c r="L520" i="4"/>
  <c r="K520" i="4"/>
  <c r="H520" i="4"/>
  <c r="I520" i="4" s="1"/>
  <c r="L520" i="1"/>
  <c r="K520" i="1"/>
  <c r="H520" i="1"/>
  <c r="I520" i="1" s="1"/>
  <c r="P519" i="1"/>
  <c r="O519" i="1"/>
  <c r="J519" i="4"/>
  <c r="K519" i="4"/>
  <c r="L519" i="4"/>
  <c r="H519" i="4"/>
  <c r="I519" i="4" s="1"/>
  <c r="J520" i="1"/>
  <c r="M520" i="1" l="1"/>
  <c r="P520" i="4"/>
  <c r="O520" i="4"/>
  <c r="P520" i="1"/>
  <c r="O520" i="1"/>
  <c r="N520" i="4"/>
  <c r="M520" i="4"/>
  <c r="O519" i="4"/>
  <c r="P519" i="4"/>
  <c r="M519" i="4"/>
  <c r="N519" i="4"/>
  <c r="N520" i="1"/>
</calcChain>
</file>

<file path=xl/sharedStrings.xml><?xml version="1.0" encoding="utf-8"?>
<sst xmlns="http://schemas.openxmlformats.org/spreadsheetml/2006/main" count="256" uniqueCount="111">
  <si>
    <t>k</t>
  </si>
  <si>
    <t>c</t>
  </si>
  <si>
    <t>m</t>
  </si>
  <si>
    <t>w_u</t>
  </si>
  <si>
    <t>c_0</t>
  </si>
  <si>
    <t>csi</t>
  </si>
  <si>
    <t>increment</t>
  </si>
  <si>
    <t>w_start</t>
  </si>
  <si>
    <t>w_end</t>
  </si>
  <si>
    <t>points</t>
  </si>
  <si>
    <t>w</t>
  </si>
  <si>
    <t>delta</t>
  </si>
  <si>
    <t>wc</t>
  </si>
  <si>
    <t>k-w^2m</t>
  </si>
  <si>
    <t>displacement</t>
  </si>
  <si>
    <t>in-phase</t>
  </si>
  <si>
    <t>out-of-phase</t>
  </si>
  <si>
    <t>velocity</t>
  </si>
  <si>
    <t>acceleration</t>
  </si>
  <si>
    <t>R_0</t>
  </si>
  <si>
    <t>magnitude</t>
  </si>
  <si>
    <t>phase</t>
  </si>
  <si>
    <t>tan theta</t>
  </si>
  <si>
    <t>theta</t>
  </si>
  <si>
    <t>w_u^2</t>
  </si>
  <si>
    <t>c/m=2*alpha</t>
  </si>
  <si>
    <t>alpha</t>
  </si>
  <si>
    <t>Amplitude</t>
  </si>
  <si>
    <t>Phase Angle</t>
  </si>
  <si>
    <t>Frequency</t>
  </si>
  <si>
    <t>(Hz)</t>
  </si>
  <si>
    <t>Mode 1</t>
  </si>
  <si>
    <t>Acceleration data obtained during an actual experiment</t>
  </si>
  <si>
    <t>(V)</t>
  </si>
  <si>
    <t>(rad)</t>
  </si>
  <si>
    <t>Velocity data (calculated)</t>
  </si>
  <si>
    <t>(rad/s)</t>
  </si>
  <si>
    <t>Displacement data (calculated)</t>
  </si>
  <si>
    <t>Input</t>
  </si>
  <si>
    <t>Displacement</t>
  </si>
  <si>
    <t>radius</t>
  </si>
  <si>
    <t>Acceleration</t>
  </si>
  <si>
    <t>e_i^2</t>
  </si>
  <si>
    <t>e_i^3</t>
  </si>
  <si>
    <t>e_i^4</t>
  </si>
  <si>
    <t>Velocity</t>
  </si>
  <si>
    <t>Circle fitting</t>
  </si>
  <si>
    <t>quality of fit</t>
  </si>
  <si>
    <t>total error</t>
  </si>
  <si>
    <t>x</t>
  </si>
  <si>
    <t>y</t>
  </si>
  <si>
    <t>Data for ploting circle fits</t>
  </si>
  <si>
    <t>parameter</t>
  </si>
  <si>
    <t>increment:</t>
  </si>
  <si>
    <t>Nr of points:</t>
  </si>
  <si>
    <t>Processing accelerations, and calculating velocities and displacements</t>
  </si>
  <si>
    <t>Point</t>
  </si>
  <si>
    <t>A</t>
  </si>
  <si>
    <t>B</t>
  </si>
  <si>
    <t>Obtaining undamed natural frequency and damping ratio</t>
  </si>
  <si>
    <t>row</t>
  </si>
  <si>
    <t>Factor</t>
  </si>
  <si>
    <t>(normalised)</t>
  </si>
  <si>
    <t>Load ampl.</t>
  </si>
  <si>
    <t>Mode</t>
  </si>
  <si>
    <t>Position</t>
  </si>
  <si>
    <t>Wing</t>
  </si>
  <si>
    <t>Coordinate</t>
  </si>
  <si>
    <t>First mode</t>
  </si>
  <si>
    <t>Experimental</t>
  </si>
  <si>
    <t>#</t>
  </si>
  <si>
    <t>Freq (Hz)</t>
  </si>
  <si>
    <t>Fuselage</t>
  </si>
  <si>
    <t>Idealisation</t>
  </si>
  <si>
    <t>Point mass</t>
  </si>
  <si>
    <t>Lumped mass</t>
  </si>
  <si>
    <t>Frequency used:</t>
  </si>
  <si>
    <t>Hz</t>
  </si>
  <si>
    <t>Acc 1</t>
  </si>
  <si>
    <t>Acc 2</t>
  </si>
  <si>
    <t>Acc3</t>
  </si>
  <si>
    <t>Acc 4</t>
  </si>
  <si>
    <t>Acc 5</t>
  </si>
  <si>
    <t>Acc 6</t>
  </si>
  <si>
    <t>Acc 7</t>
  </si>
  <si>
    <t>Acc 8</t>
  </si>
  <si>
    <t>Acc 9</t>
  </si>
  <si>
    <t>Phase</t>
  </si>
  <si>
    <t>Phase-corrected amplitude</t>
  </si>
  <si>
    <t>Normalised amplitude</t>
  </si>
  <si>
    <t>Numerical</t>
  </si>
  <si>
    <t>You will need to adjust the range for several functions to account for your actual number of points</t>
  </si>
  <si>
    <t>You will need to re-select points A and B on the far right taking into account your data.</t>
  </si>
  <si>
    <t>Write experimental data in columns A, C and F. Then use solver to calculate radii (R5,S5 and T5) by minimising error (R31, S31 and T31). This spreadsheet is provided so you don't have to do it from scratch and so that you can see an example of a well organised spreadsheet,, but it is not meant to be used as a black box…</t>
  </si>
  <si>
    <t>Paste experimental data in line 50 and the graphs should update almost automatically. This spreadsheet is provided so you don't have to do it from scratch and so that you can see an example of a well organised spreadsheet,, but it is not meant to be used as a black box…</t>
  </si>
  <si>
    <t>You will still need to adjust some +/- facors for phase and also eventually adapt the phase correction  (cells D36 to D44) to your data.</t>
  </si>
  <si>
    <t>forcing amp factor = 0.055</t>
  </si>
  <si>
    <t>tip vibrations/deflections (mode 1)</t>
  </si>
  <si>
    <t>phase is varying significantly between -3.04 and -0.47, slight movements at root</t>
  </si>
  <si>
    <t>+-0.03rad, +-0.01 amp</t>
  </si>
  <si>
    <t>ANOMALOUS</t>
  </si>
  <si>
    <t>node 7 and 8 slightly different amplitudes</t>
  </si>
  <si>
    <t>(mid wing)</t>
  </si>
  <si>
    <t>even though tip (6 and 9) are identical</t>
  </si>
  <si>
    <t>(because SNR is higher)</t>
  </si>
  <si>
    <t>(a lot noisier)</t>
  </si>
  <si>
    <t>Notes:</t>
  </si>
  <si>
    <t>noise e.g. because ambient, etc.</t>
  </si>
  <si>
    <t>structural defects / imperfect alignment…</t>
  </si>
  <si>
    <t xml:space="preserve"> </t>
  </si>
  <si>
    <t>w_u^2</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</si>
</sst>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0"/>
    <numFmt numFmtId="178" formatCode="0.0000"/>
  </numFmts>
  <fonts count="20">
    <font>
      <sz val="12"/>
      <color theme="1"/>
      <name val="宋体"/>
      <family val="2"/>
      <scheme val="minor"/>
    </font>
    <font>
      <sz val="12"/>
      <color theme="1"/>
      <name val="宋体"/>
      <family val="2"/>
      <scheme val="minor"/>
    </font>
    <font>
      <sz val="12"/>
      <color theme="1"/>
      <name val="宋体"/>
      <family val="2"/>
      <scheme val="minor"/>
    </font>
    <font>
      <u/>
      <sz val="12"/>
      <color theme="10"/>
      <name val="宋体"/>
      <family val="2"/>
      <scheme val="minor"/>
    </font>
    <font>
      <u/>
      <sz val="12"/>
      <color theme="11"/>
      <name val="宋体"/>
      <family val="2"/>
      <scheme val="minor"/>
    </font>
    <font>
      <b/>
      <sz val="15"/>
      <color theme="3"/>
      <name val="宋体"/>
      <family val="2"/>
      <scheme val="minor"/>
    </font>
    <font>
      <b/>
      <sz val="12"/>
      <color rgb="FF3F3F3F"/>
      <name val="宋体"/>
      <family val="2"/>
      <scheme val="minor"/>
    </font>
    <font>
      <sz val="12"/>
      <color theme="0"/>
      <name val="宋体"/>
      <family val="2"/>
      <scheme val="minor"/>
    </font>
    <font>
      <sz val="12"/>
      <name val="宋体"/>
      <scheme val="minor"/>
    </font>
    <font>
      <sz val="12"/>
      <color rgb="FF9C6500"/>
      <name val="宋体"/>
      <family val="2"/>
      <scheme val="minor"/>
    </font>
    <font>
      <sz val="12"/>
      <color rgb="FF3F3F76"/>
      <name val="宋体"/>
      <family val="2"/>
      <scheme val="minor"/>
    </font>
    <font>
      <sz val="12"/>
      <color rgb="FFFF0000"/>
      <name val="宋体"/>
      <family val="2"/>
      <scheme val="minor"/>
    </font>
    <font>
      <b/>
      <sz val="12"/>
      <color theme="1"/>
      <name val="宋体"/>
      <family val="2"/>
      <scheme val="minor"/>
    </font>
    <font>
      <sz val="12"/>
      <color rgb="FF006100"/>
      <name val="宋体"/>
      <family val="2"/>
      <scheme val="minor"/>
    </font>
    <font>
      <b/>
      <sz val="12"/>
      <color indexed="10"/>
      <name val="Arial"/>
      <family val="2"/>
    </font>
    <font>
      <b/>
      <sz val="10"/>
      <name val="Arial"/>
      <family val="2"/>
    </font>
    <font>
      <sz val="8"/>
      <name val="宋体"/>
      <family val="2"/>
      <scheme val="minor"/>
    </font>
    <font>
      <b/>
      <sz val="20"/>
      <color rgb="FFFF0000"/>
      <name val="宋体"/>
      <scheme val="minor"/>
    </font>
    <font>
      <b/>
      <sz val="16"/>
      <color rgb="FFFF0000"/>
      <name val="宋体"/>
      <scheme val="minor"/>
    </font>
    <font>
      <sz val="9"/>
      <name val="宋体"/>
      <family val="3"/>
      <charset val="134"/>
      <scheme val="minor"/>
    </font>
  </fonts>
  <fills count="25">
    <fill>
      <patternFill patternType="none"/>
    </fill>
    <fill>
      <patternFill patternType="gray125"/>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patternFill>
    </fill>
    <fill>
      <patternFill patternType="solid">
        <fgColor theme="9" tint="0.79998168889431442"/>
        <bgColor indexed="65"/>
      </patternFill>
    </fill>
    <fill>
      <patternFill patternType="solid">
        <fgColor rgb="FFFFEB9C"/>
      </patternFill>
    </fill>
    <fill>
      <patternFill patternType="solid">
        <fgColor rgb="FFFFCC99"/>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C6EFCE"/>
      </patternFill>
    </fill>
    <fill>
      <patternFill patternType="solid">
        <fgColor theme="5"/>
      </patternFill>
    </fill>
  </fills>
  <borders count="13">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top style="thin">
        <color auto="1"/>
      </top>
      <bottom/>
      <diagonal/>
    </border>
    <border>
      <left/>
      <right style="thin">
        <color auto="1"/>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2" borderId="2" applyNumberFormat="0" applyAlignment="0" applyProtection="0"/>
    <xf numFmtId="0" fontId="7"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7" fillId="13" borderId="0" applyNumberFormat="0" applyBorder="0" applyAlignment="0" applyProtection="0"/>
    <xf numFmtId="0" fontId="2" fillId="1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15" borderId="0" applyNumberFormat="0" applyBorder="0" applyAlignment="0" applyProtection="0"/>
    <xf numFmtId="0" fontId="10" fillId="16" borderId="9" applyNumberFormat="0" applyAlignment="0" applyProtection="0"/>
    <xf numFmtId="0" fontId="1" fillId="17" borderId="0" applyNumberFormat="0" applyBorder="0" applyAlignment="0" applyProtection="0"/>
    <xf numFmtId="0" fontId="1"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3" fillId="23" borderId="0" applyNumberFormat="0" applyBorder="0" applyAlignment="0" applyProtection="0"/>
    <xf numFmtId="0" fontId="7" fillId="2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2">
    <xf numFmtId="0" fontId="0" fillId="0" borderId="0" xfId="0"/>
    <xf numFmtId="0" fontId="0" fillId="0" borderId="0" xfId="0" applyAlignment="1">
      <alignment horizontal="center"/>
    </xf>
    <xf numFmtId="0" fontId="0" fillId="0" borderId="0" xfId="0" applyFont="1"/>
    <xf numFmtId="0" fontId="8" fillId="0" borderId="0" xfId="0" applyFont="1" applyFill="1" applyBorder="1"/>
    <xf numFmtId="0" fontId="2" fillId="7" borderId="5" xfId="19" applyBorder="1" applyAlignment="1">
      <alignment horizontal="center"/>
    </xf>
    <xf numFmtId="0" fontId="2" fillId="7" borderId="7" xfId="19" applyBorder="1" applyAlignment="1">
      <alignment horizontal="center"/>
    </xf>
    <xf numFmtId="0" fontId="2" fillId="11" borderId="5" xfId="23" applyBorder="1" applyAlignment="1">
      <alignment horizontal="center"/>
    </xf>
    <xf numFmtId="0" fontId="2" fillId="11" borderId="7" xfId="23" applyBorder="1" applyAlignment="1">
      <alignment horizontal="center"/>
    </xf>
    <xf numFmtId="0" fontId="2" fillId="9" borderId="5" xfId="21" applyBorder="1" applyAlignment="1">
      <alignment horizontal="center"/>
    </xf>
    <xf numFmtId="0" fontId="2" fillId="9" borderId="0" xfId="21" applyBorder="1" applyAlignment="1">
      <alignment horizontal="center"/>
    </xf>
    <xf numFmtId="0" fontId="2" fillId="9" borderId="7" xfId="21" applyBorder="1" applyAlignment="1">
      <alignment horizontal="center"/>
    </xf>
    <xf numFmtId="0" fontId="2" fillId="7" borderId="0" xfId="19" applyBorder="1" applyAlignment="1">
      <alignment horizontal="center"/>
    </xf>
    <xf numFmtId="2" fontId="2" fillId="4" borderId="0" xfId="16" applyNumberFormat="1"/>
    <xf numFmtId="2" fontId="2" fillId="14" borderId="0" xfId="26" applyNumberFormat="1"/>
    <xf numFmtId="2" fontId="2" fillId="8" borderId="0" xfId="20" applyNumberFormat="1"/>
    <xf numFmtId="2" fontId="0" fillId="0" borderId="0" xfId="0" applyNumberFormat="1" applyFont="1"/>
    <xf numFmtId="0" fontId="5" fillId="0" borderId="1" xfId="13"/>
    <xf numFmtId="0" fontId="2" fillId="7" borderId="0" xfId="19" applyAlignment="1">
      <alignment horizontal="center"/>
    </xf>
    <xf numFmtId="0" fontId="2" fillId="7" borderId="0" xfId="19" applyBorder="1" applyAlignment="1">
      <alignment horizontal="center" vertical="center"/>
    </xf>
    <xf numFmtId="0" fontId="2" fillId="9" borderId="0" xfId="21" applyBorder="1" applyAlignment="1">
      <alignment horizontal="center" vertical="center"/>
    </xf>
    <xf numFmtId="0" fontId="2" fillId="7" borderId="0" xfId="19" applyAlignment="1">
      <alignment horizontal="center" vertical="center"/>
    </xf>
    <xf numFmtId="0" fontId="2" fillId="9" borderId="0" xfId="21" applyAlignment="1">
      <alignment horizontal="center" vertical="center"/>
    </xf>
    <xf numFmtId="2" fontId="2" fillId="4" borderId="0" xfId="16" applyNumberFormat="1" applyAlignment="1">
      <alignment horizontal="center" vertical="center"/>
    </xf>
    <xf numFmtId="2" fontId="2" fillId="14" borderId="0" xfId="26" applyNumberFormat="1" applyAlignment="1">
      <alignment horizontal="center" vertical="center"/>
    </xf>
    <xf numFmtId="2" fontId="2" fillId="8" borderId="0" xfId="20" applyNumberFormat="1" applyAlignment="1">
      <alignment horizontal="center" vertical="center"/>
    </xf>
    <xf numFmtId="0" fontId="0" fillId="0" borderId="0" xfId="0" applyFont="1" applyAlignment="1">
      <alignment horizontal="center" vertical="center"/>
    </xf>
    <xf numFmtId="0" fontId="2" fillId="5" borderId="0" xfId="17" applyAlignment="1">
      <alignment horizontal="center" vertical="center"/>
    </xf>
    <xf numFmtId="0" fontId="2" fillId="11" borderId="3" xfId="23" applyBorder="1" applyAlignment="1">
      <alignment horizontal="center"/>
    </xf>
    <xf numFmtId="0" fontId="2" fillId="5" borderId="5" xfId="17" applyBorder="1" applyAlignment="1">
      <alignment horizontal="center"/>
    </xf>
    <xf numFmtId="0" fontId="2" fillId="5" borderId="7" xfId="17" applyBorder="1" applyAlignment="1">
      <alignment horizontal="center"/>
    </xf>
    <xf numFmtId="2" fontId="2" fillId="10" borderId="5" xfId="22" applyNumberFormat="1" applyBorder="1" applyAlignment="1">
      <alignment horizontal="center"/>
    </xf>
    <xf numFmtId="2" fontId="2" fillId="12" borderId="5" xfId="24" applyNumberFormat="1" applyBorder="1" applyAlignment="1">
      <alignment horizontal="center"/>
    </xf>
    <xf numFmtId="2" fontId="2" fillId="12" borderId="7" xfId="24" applyNumberFormat="1" applyBorder="1" applyAlignment="1">
      <alignment horizontal="center"/>
    </xf>
    <xf numFmtId="2" fontId="2" fillId="14" borderId="0" xfId="26" applyNumberFormat="1" applyBorder="1" applyAlignment="1">
      <alignment horizontal="center"/>
    </xf>
    <xf numFmtId="2" fontId="2" fillId="8" borderId="5" xfId="20" applyNumberFormat="1" applyBorder="1" applyAlignment="1">
      <alignment horizontal="center"/>
    </xf>
    <xf numFmtId="2" fontId="2" fillId="8" borderId="7" xfId="20" applyNumberFormat="1" applyBorder="1" applyAlignment="1">
      <alignment horizontal="center"/>
    </xf>
    <xf numFmtId="0" fontId="2" fillId="5" borderId="0" xfId="17" applyBorder="1" applyAlignment="1">
      <alignment horizontal="center"/>
    </xf>
    <xf numFmtId="0" fontId="2" fillId="5" borderId="0" xfId="17" applyBorder="1" applyAlignment="1">
      <alignment horizontal="center" vertical="center"/>
    </xf>
    <xf numFmtId="0" fontId="2" fillId="6" borderId="0" xfId="18" applyAlignment="1">
      <alignment horizontal="center"/>
    </xf>
    <xf numFmtId="2" fontId="2" fillId="6" borderId="0" xfId="18" applyNumberFormat="1" applyAlignment="1">
      <alignment horizontal="center"/>
    </xf>
    <xf numFmtId="0" fontId="7" fillId="13" borderId="0" xfId="25" applyAlignment="1">
      <alignment horizontal="center"/>
    </xf>
    <xf numFmtId="2" fontId="6" fillId="2" borderId="2" xfId="14" applyNumberFormat="1" applyAlignment="1">
      <alignment horizontal="center"/>
    </xf>
    <xf numFmtId="2" fontId="2" fillId="10" borderId="7" xfId="22" applyNumberFormat="1" applyBorder="1" applyAlignment="1">
      <alignment horizontal="center"/>
    </xf>
    <xf numFmtId="2" fontId="2" fillId="4" borderId="0" xfId="16" applyNumberFormat="1" applyBorder="1" applyAlignment="1">
      <alignment horizontal="center"/>
    </xf>
    <xf numFmtId="2" fontId="2" fillId="4" borderId="7" xfId="16" applyNumberFormat="1" applyBorder="1" applyAlignment="1">
      <alignment horizontal="center"/>
    </xf>
    <xf numFmtId="2" fontId="2" fillId="6" borderId="5" xfId="18" applyNumberFormat="1" applyBorder="1" applyAlignment="1">
      <alignment horizontal="center"/>
    </xf>
    <xf numFmtId="2" fontId="2" fillId="6" borderId="0" xfId="18" applyNumberFormat="1" applyBorder="1" applyAlignment="1">
      <alignment horizontal="center"/>
    </xf>
    <xf numFmtId="2" fontId="2" fillId="6" borderId="7" xfId="18" applyNumberFormat="1" applyBorder="1" applyAlignment="1">
      <alignment horizontal="center"/>
    </xf>
    <xf numFmtId="2" fontId="2" fillId="8" borderId="0" xfId="20" applyNumberFormat="1" applyBorder="1" applyAlignment="1">
      <alignment horizontal="center"/>
    </xf>
    <xf numFmtId="177" fontId="2" fillId="8" borderId="0" xfId="20" applyNumberFormat="1" applyBorder="1" applyAlignment="1">
      <alignment horizontal="center"/>
    </xf>
    <xf numFmtId="177" fontId="2" fillId="8" borderId="7" xfId="20" applyNumberFormat="1" applyBorder="1" applyAlignment="1">
      <alignment horizontal="center"/>
    </xf>
    <xf numFmtId="177" fontId="2" fillId="8" borderId="5" xfId="20" applyNumberFormat="1" applyBorder="1" applyAlignment="1">
      <alignment horizontal="center"/>
    </xf>
    <xf numFmtId="178" fontId="6" fillId="2" borderId="2" xfId="14" applyNumberFormat="1" applyAlignment="1">
      <alignment horizontal="center"/>
    </xf>
    <xf numFmtId="0" fontId="2" fillId="5" borderId="0" xfId="17"/>
    <xf numFmtId="0" fontId="2" fillId="9" borderId="0" xfId="21"/>
    <xf numFmtId="0" fontId="2" fillId="7" borderId="0" xfId="19"/>
    <xf numFmtId="0" fontId="10" fillId="16" borderId="9" xfId="42"/>
    <xf numFmtId="0" fontId="9" fillId="15" borderId="0" xfId="41"/>
    <xf numFmtId="0" fontId="6" fillId="2" borderId="2" xfId="14"/>
    <xf numFmtId="0" fontId="7" fillId="13" borderId="0" xfId="25"/>
    <xf numFmtId="0" fontId="1" fillId="18" borderId="0" xfId="44"/>
    <xf numFmtId="0" fontId="2" fillId="14" borderId="0" xfId="26"/>
    <xf numFmtId="176" fontId="2" fillId="4" borderId="0" xfId="16" applyNumberFormat="1"/>
    <xf numFmtId="176" fontId="2" fillId="14" borderId="0" xfId="26" applyNumberFormat="1"/>
    <xf numFmtId="176" fontId="2" fillId="8" borderId="0" xfId="20" applyNumberFormat="1"/>
    <xf numFmtId="177" fontId="2" fillId="8" borderId="0" xfId="20" applyNumberFormat="1"/>
    <xf numFmtId="177" fontId="2" fillId="6" borderId="0" xfId="18" applyNumberFormat="1"/>
    <xf numFmtId="177" fontId="2" fillId="4" borderId="0" xfId="16" applyNumberFormat="1"/>
    <xf numFmtId="2" fontId="2" fillId="10" borderId="0" xfId="22" applyNumberFormat="1"/>
    <xf numFmtId="0" fontId="2" fillId="11" borderId="0" xfId="23"/>
    <xf numFmtId="0" fontId="1" fillId="17" borderId="0" xfId="43"/>
    <xf numFmtId="2" fontId="2" fillId="12" borderId="0" xfId="24" applyNumberFormat="1"/>
    <xf numFmtId="0" fontId="0" fillId="5" borderId="0" xfId="17" applyFont="1" applyBorder="1" applyAlignment="1">
      <alignment horizontal="center"/>
    </xf>
    <xf numFmtId="0" fontId="0" fillId="0" borderId="0" xfId="0" applyFont="1" applyBorder="1"/>
    <xf numFmtId="2" fontId="11" fillId="10" borderId="7" xfId="22" applyNumberFormat="1" applyFont="1" applyBorder="1" applyAlignment="1">
      <alignment horizontal="center"/>
    </xf>
    <xf numFmtId="2" fontId="11" fillId="4" borderId="0" xfId="16" applyNumberFormat="1" applyFont="1" applyBorder="1" applyAlignment="1">
      <alignment horizontal="center"/>
    </xf>
    <xf numFmtId="2" fontId="11" fillId="4" borderId="7" xfId="16" applyNumberFormat="1" applyFont="1" applyBorder="1" applyAlignment="1">
      <alignment horizontal="center"/>
    </xf>
    <xf numFmtId="2" fontId="11" fillId="6" borderId="5" xfId="18" applyNumberFormat="1" applyFont="1" applyBorder="1" applyAlignment="1">
      <alignment horizontal="center"/>
    </xf>
    <xf numFmtId="2" fontId="11" fillId="6" borderId="0" xfId="18" applyNumberFormat="1" applyFont="1" applyBorder="1" applyAlignment="1">
      <alignment horizontal="center"/>
    </xf>
    <xf numFmtId="2" fontId="11" fillId="6" borderId="7" xfId="18" applyNumberFormat="1" applyFont="1" applyBorder="1" applyAlignment="1">
      <alignment horizontal="center"/>
    </xf>
    <xf numFmtId="177" fontId="11" fillId="8" borderId="5" xfId="20" applyNumberFormat="1" applyFont="1" applyBorder="1" applyAlignment="1">
      <alignment horizontal="center"/>
    </xf>
    <xf numFmtId="2" fontId="11" fillId="8" borderId="0" xfId="20" applyNumberFormat="1" applyFont="1" applyBorder="1" applyAlignment="1">
      <alignment horizontal="center"/>
    </xf>
    <xf numFmtId="177" fontId="11" fillId="8" borderId="0" xfId="20" applyNumberFormat="1" applyFont="1" applyBorder="1" applyAlignment="1">
      <alignment horizontal="center"/>
    </xf>
    <xf numFmtId="177" fontId="11" fillId="8" borderId="7" xfId="20" applyNumberFormat="1" applyFont="1" applyBorder="1" applyAlignment="1">
      <alignment horizontal="center"/>
    </xf>
    <xf numFmtId="2" fontId="12" fillId="4" borderId="0" xfId="16" applyNumberFormat="1" applyFont="1" applyBorder="1" applyAlignment="1">
      <alignment horizontal="center"/>
    </xf>
    <xf numFmtId="0" fontId="2" fillId="8" borderId="0" xfId="20"/>
    <xf numFmtId="0" fontId="2" fillId="10" borderId="0" xfId="22"/>
    <xf numFmtId="0" fontId="7" fillId="19" borderId="0" xfId="45"/>
    <xf numFmtId="0" fontId="2" fillId="4" borderId="0" xfId="16"/>
    <xf numFmtId="2" fontId="8" fillId="0" borderId="0" xfId="0" applyNumberFormat="1" applyFont="1" applyFill="1" applyBorder="1"/>
    <xf numFmtId="0" fontId="14" fillId="0" borderId="0" xfId="0" applyFont="1"/>
    <xf numFmtId="0" fontId="15" fillId="0" borderId="0" xfId="0" applyFont="1"/>
    <xf numFmtId="0" fontId="15" fillId="0" borderId="10" xfId="0" applyFont="1" applyBorder="1" applyAlignment="1">
      <alignment horizontal="center"/>
    </xf>
    <xf numFmtId="0" fontId="15" fillId="0" borderId="11" xfId="0" applyFont="1" applyBorder="1" applyAlignment="1">
      <alignment horizontal="center"/>
    </xf>
    <xf numFmtId="0" fontId="15" fillId="0" borderId="12" xfId="0" applyFont="1" applyBorder="1" applyAlignment="1">
      <alignment horizontal="center"/>
    </xf>
    <xf numFmtId="0" fontId="13" fillId="23" borderId="0" xfId="59"/>
    <xf numFmtId="0" fontId="2" fillId="12" borderId="0" xfId="24"/>
    <xf numFmtId="0" fontId="7" fillId="21" borderId="0" xfId="47" applyAlignment="1"/>
    <xf numFmtId="0" fontId="7" fillId="22" borderId="0" xfId="48" applyAlignment="1"/>
    <xf numFmtId="0" fontId="2" fillId="6" borderId="0" xfId="18"/>
    <xf numFmtId="0" fontId="17" fillId="0" borderId="0" xfId="0" applyFont="1"/>
    <xf numFmtId="0" fontId="18" fillId="0" borderId="0" xfId="0" applyFont="1"/>
    <xf numFmtId="2" fontId="2" fillId="14" borderId="5" xfId="26" applyNumberFormat="1" applyBorder="1" applyAlignment="1">
      <alignment horizontal="center"/>
    </xf>
    <xf numFmtId="2" fontId="8" fillId="0" borderId="0" xfId="0" quotePrefix="1" applyNumberFormat="1" applyFont="1" applyFill="1" applyBorder="1"/>
    <xf numFmtId="0" fontId="0" fillId="4" borderId="0" xfId="16" applyFont="1"/>
    <xf numFmtId="0" fontId="2" fillId="5" borderId="0" xfId="17" applyAlignment="1">
      <alignment horizontal="center"/>
    </xf>
    <xf numFmtId="0" fontId="2" fillId="9" borderId="0" xfId="21" applyAlignment="1">
      <alignment horizontal="center"/>
    </xf>
    <xf numFmtId="0" fontId="2" fillId="7" borderId="0" xfId="19" applyAlignment="1">
      <alignment horizontal="center"/>
    </xf>
    <xf numFmtId="0" fontId="7" fillId="3" borderId="0" xfId="15" applyAlignment="1">
      <alignment horizontal="center" vertical="center"/>
    </xf>
    <xf numFmtId="0" fontId="7" fillId="3" borderId="0" xfId="15" applyAlignment="1">
      <alignment horizontal="center"/>
    </xf>
    <xf numFmtId="0" fontId="2" fillId="5" borderId="3" xfId="17" applyBorder="1" applyAlignment="1">
      <alignment horizontal="center"/>
    </xf>
    <xf numFmtId="0" fontId="2" fillId="5" borderId="4" xfId="17" applyBorder="1" applyAlignment="1">
      <alignment horizontal="center"/>
    </xf>
    <xf numFmtId="0" fontId="2" fillId="7" borderId="6" xfId="19" applyBorder="1" applyAlignment="1">
      <alignment horizontal="center"/>
    </xf>
    <xf numFmtId="0" fontId="2" fillId="9" borderId="3" xfId="21" applyBorder="1" applyAlignment="1">
      <alignment horizontal="center"/>
    </xf>
    <xf numFmtId="0" fontId="2" fillId="9" borderId="4" xfId="21" applyBorder="1" applyAlignment="1">
      <alignment horizontal="center"/>
    </xf>
    <xf numFmtId="0" fontId="7" fillId="3" borderId="8" xfId="15" applyBorder="1" applyAlignment="1">
      <alignment horizontal="center"/>
    </xf>
    <xf numFmtId="0" fontId="2" fillId="5" borderId="6" xfId="17" applyBorder="1" applyAlignment="1">
      <alignment horizontal="center"/>
    </xf>
    <xf numFmtId="0" fontId="2" fillId="7" borderId="3" xfId="19" applyBorder="1" applyAlignment="1">
      <alignment horizontal="center"/>
    </xf>
    <xf numFmtId="0" fontId="2" fillId="7" borderId="4" xfId="19" applyBorder="1" applyAlignment="1">
      <alignment horizontal="center"/>
    </xf>
    <xf numFmtId="0" fontId="2" fillId="9" borderId="6" xfId="21" applyBorder="1" applyAlignment="1">
      <alignment horizontal="center"/>
    </xf>
    <xf numFmtId="0" fontId="2" fillId="11" borderId="3" xfId="23" applyBorder="1" applyAlignment="1">
      <alignment horizontal="center"/>
    </xf>
    <xf numFmtId="0" fontId="2" fillId="11" borderId="4" xfId="23" applyBorder="1" applyAlignment="1">
      <alignment horizontal="center"/>
    </xf>
    <xf numFmtId="0" fontId="7" fillId="20" borderId="0" xfId="46" applyAlignment="1">
      <alignment horizontal="center"/>
    </xf>
    <xf numFmtId="0" fontId="7" fillId="21" borderId="0" xfId="47" applyAlignment="1">
      <alignment horizontal="center"/>
    </xf>
    <xf numFmtId="0" fontId="7" fillId="22" borderId="0" xfId="48" applyAlignment="1">
      <alignment horizontal="center"/>
    </xf>
    <xf numFmtId="0" fontId="0" fillId="4" borderId="0" xfId="16" applyFont="1" applyAlignment="1">
      <alignment horizontal="center" vertical="top"/>
    </xf>
    <xf numFmtId="0" fontId="2" fillId="4" borderId="0" xfId="16" applyAlignment="1">
      <alignment horizontal="center" vertical="top"/>
    </xf>
    <xf numFmtId="0" fontId="0" fillId="4" borderId="0" xfId="16" applyFont="1" applyAlignment="1">
      <alignment horizontal="center"/>
    </xf>
    <xf numFmtId="0" fontId="2" fillId="4" borderId="0" xfId="16" applyAlignment="1">
      <alignment horizontal="center"/>
    </xf>
    <xf numFmtId="0" fontId="2" fillId="12" borderId="0" xfId="24" applyAlignment="1">
      <alignment horizontal="center"/>
    </xf>
    <xf numFmtId="0" fontId="7" fillId="24" borderId="0" xfId="60" applyAlignment="1">
      <alignment horizontal="center"/>
    </xf>
    <xf numFmtId="0" fontId="13" fillId="23" borderId="0" xfId="59" applyAlignment="1">
      <alignment horizontal="center"/>
    </xf>
  </cellXfs>
  <cellStyles count="89">
    <cellStyle name="20% - 着色 1" xfId="16" builtinId="30"/>
    <cellStyle name="20% - 着色 2" xfId="18" builtinId="34"/>
    <cellStyle name="20% - 着色 3" xfId="20" builtinId="38"/>
    <cellStyle name="20% - 着色 4" xfId="22" builtinId="42"/>
    <cellStyle name="20% - 着色 5" xfId="24" builtinId="46"/>
    <cellStyle name="20% - 着色 6" xfId="26" builtinId="50"/>
    <cellStyle name="40% - 着色 1" xfId="17" builtinId="31"/>
    <cellStyle name="40% - 着色 2" xfId="19" builtinId="35"/>
    <cellStyle name="40% - 着色 3" xfId="21" builtinId="39"/>
    <cellStyle name="40% - 着色 4" xfId="23" builtinId="43"/>
    <cellStyle name="40% - 着色 5" xfId="43" builtinId="47"/>
    <cellStyle name="40% - 着色 6" xfId="44" builtinId="51"/>
    <cellStyle name="60% - 着色 1" xfId="45" builtinId="32"/>
    <cellStyle name="60% - 着色 3" xfId="46" builtinId="40"/>
    <cellStyle name="60% - 着色 4" xfId="47" builtinId="44"/>
    <cellStyle name="60% - 着色 6" xfId="48" builtinId="52"/>
    <cellStyle name="标题 1" xfId="13" builtinId="1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好" xfId="59" builtinId="26"/>
    <cellStyle name="适中" xfId="41" builtinId="28"/>
    <cellStyle name="输出" xfId="14" builtinId="21"/>
    <cellStyle name="输入" xfId="42" builtinId="20"/>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着色 1" xfId="15" builtinId="29"/>
    <cellStyle name="着色 2" xfId="60" builtinId="33"/>
    <cellStyle name="着色 6" xfId="25" builtinId="4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ustomXml" Target="../customXml/item1.xml"/><Relationship Id="rId5" Type="http://schemas.openxmlformats.org/officeDocument/2006/relationships/chartsheet" Target="chartsheets/sheet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b="0"/>
            </a:pPr>
            <a:r>
              <a:rPr lang="en-US" b="0"/>
              <a:t>Polar plots</a:t>
            </a:r>
          </a:p>
        </c:rich>
      </c:tx>
      <c:layout>
        <c:manualLayout>
          <c:xMode val="edge"/>
          <c:yMode val="edge"/>
          <c:x val="0.432337475156646"/>
          <c:y val="2.4390243902438998E-3"/>
        </c:manualLayout>
      </c:layout>
      <c:overlay val="0"/>
    </c:title>
    <c:autoTitleDeleted val="0"/>
    <c:plotArea>
      <c:layout>
        <c:manualLayout>
          <c:layoutTarget val="inner"/>
          <c:xMode val="edge"/>
          <c:yMode val="edge"/>
          <c:x val="2.9526077691808102E-2"/>
          <c:y val="6.1420200381928997E-2"/>
          <c:w val="0.91810738744487597"/>
          <c:h val="0.91536544850498303"/>
        </c:manualLayout>
      </c:layout>
      <c:scatterChart>
        <c:scatterStyle val="lineMarker"/>
        <c:varyColors val="0"/>
        <c:ser>
          <c:idx val="0"/>
          <c:order val="0"/>
          <c:tx>
            <c:strRef>
              <c:f>'Simulated data (low damping)'!$E$19</c:f>
              <c:strCache>
                <c:ptCount val="1"/>
                <c:pt idx="0">
                  <c:v>displacement</c:v>
                </c:pt>
              </c:strCache>
            </c:strRef>
          </c:tx>
          <c:spPr>
            <a:ln w="76200" cmpd="sng">
              <a:solidFill>
                <a:schemeClr val="accent3"/>
              </a:solidFill>
            </a:ln>
          </c:spPr>
          <c:marker>
            <c:symbol val="none"/>
          </c:marker>
          <c:xVal>
            <c:numRef>
              <c:f>'Simulated data (low damping)'!$E$21:$E$520</c:f>
              <c:numCache>
                <c:formatCode>0.000</c:formatCode>
                <c:ptCount val="500"/>
                <c:pt idx="0">
                  <c:v>0.50249987374375027</c:v>
                </c:pt>
                <c:pt idx="1">
                  <c:v>0.50280054978032307</c:v>
                </c:pt>
                <c:pt idx="2">
                  <c:v>0.50311859567499395</c:v>
                </c:pt>
                <c:pt idx="3">
                  <c:v>0.50345407635810013</c:v>
                </c:pt>
                <c:pt idx="4">
                  <c:v>0.50380706045055357</c:v>
                </c:pt>
                <c:pt idx="5">
                  <c:v>0.50417762029904056</c:v>
                </c:pt>
                <c:pt idx="6">
                  <c:v>0.50456583201323923</c:v>
                </c:pt>
                <c:pt idx="7">
                  <c:v>0.50497177550508965</c:v>
                </c:pt>
                <c:pt idx="8">
                  <c:v>0.50539553453015462</c:v>
                </c:pt>
                <c:pt idx="9">
                  <c:v>0.5058371967311126</c:v>
                </c:pt>
                <c:pt idx="10">
                  <c:v>0.50629685368342259</c:v>
                </c:pt>
                <c:pt idx="11">
                  <c:v>0.50677460094320959</c:v>
                </c:pt>
                <c:pt idx="12">
                  <c:v>0.50727053809741296</c:v>
                </c:pt>
                <c:pt idx="13">
                  <c:v>0.50778476881625156</c:v>
                </c:pt>
                <c:pt idx="14">
                  <c:v>0.50831740090805577</c:v>
                </c:pt>
                <c:pt idx="15">
                  <c:v>0.50886854637651935</c:v>
                </c:pt>
                <c:pt idx="16">
                  <c:v>0.50943832148043333</c:v>
                </c:pt>
                <c:pt idx="17">
                  <c:v>0.51002684679595756</c:v>
                </c:pt>
                <c:pt idx="18">
                  <c:v>0.51063424728149509</c:v>
                </c:pt>
                <c:pt idx="19">
                  <c:v>0.51126065234523532</c:v>
                </c:pt>
                <c:pt idx="20">
                  <c:v>0.51190619591543507</c:v>
                </c:pt>
                <c:pt idx="21">
                  <c:v>0.51257101651350989</c:v>
                </c:pt>
                <c:pt idx="22">
                  <c:v>0.51325525733001232</c:v>
                </c:pt>
                <c:pt idx="23">
                  <c:v>0.51395906630357435</c:v>
                </c:pt>
                <c:pt idx="24">
                  <c:v>0.5146825962028998</c:v>
                </c:pt>
                <c:pt idx="25">
                  <c:v>0.51542600471188993</c:v>
                </c:pt>
                <c:pt idx="26">
                  <c:v>0.51618945451799769</c:v>
                </c:pt>
                <c:pt idx="27">
                  <c:v>0.51697311340389895</c:v>
                </c:pt>
                <c:pt idx="28">
                  <c:v>0.51777715434258587</c:v>
                </c:pt>
                <c:pt idx="29">
                  <c:v>0.51860175559598076</c:v>
                </c:pt>
                <c:pt idx="30">
                  <c:v>0.51944710081718148</c:v>
                </c:pt>
                <c:pt idx="31">
                  <c:v>0.52031337915644971</c:v>
                </c:pt>
                <c:pt idx="32">
                  <c:v>0.52120078537106052</c:v>
                </c:pt>
                <c:pt idx="33">
                  <c:v>0.52210951993913357</c:v>
                </c:pt>
                <c:pt idx="34">
                  <c:v>0.52303978917757898</c:v>
                </c:pt>
                <c:pt idx="35">
                  <c:v>0.52399180536428747</c:v>
                </c:pt>
                <c:pt idx="36">
                  <c:v>0.52496578686470619</c:v>
                </c:pt>
                <c:pt idx="37">
                  <c:v>0.52596195826294634</c:v>
                </c:pt>
                <c:pt idx="38">
                  <c:v>0.52698055049757664</c:v>
                </c:pt>
                <c:pt idx="39">
                  <c:v>0.52802180100225871</c:v>
                </c:pt>
                <c:pt idx="40">
                  <c:v>0.52908595385139212</c:v>
                </c:pt>
                <c:pt idx="41">
                  <c:v>0.53017325991094588</c:v>
                </c:pt>
                <c:pt idx="42">
                  <c:v>0.53128397699465124</c:v>
                </c:pt>
                <c:pt idx="43">
                  <c:v>0.53241837002575243</c:v>
                </c:pt>
                <c:pt idx="44">
                  <c:v>0.533576711204509</c:v>
                </c:pt>
                <c:pt idx="45">
                  <c:v>0.5347592801816573</c:v>
                </c:pt>
                <c:pt idx="46">
                  <c:v>0.53596636423804855</c:v>
                </c:pt>
                <c:pt idx="47">
                  <c:v>0.53719825847068892</c:v>
                </c:pt>
                <c:pt idx="48">
                  <c:v>0.5384552659854176</c:v>
                </c:pt>
                <c:pt idx="49">
                  <c:v>0.53973769809646954</c:v>
                </c:pt>
                <c:pt idx="50">
                  <c:v>0.54104587453318209</c:v>
                </c:pt>
                <c:pt idx="51">
                  <c:v>0.54238012365411392</c:v>
                </c:pt>
                <c:pt idx="52">
                  <c:v>0.54374078266886083</c:v>
                </c:pt>
                <c:pt idx="53">
                  <c:v>0.54512819786786171</c:v>
                </c:pt>
                <c:pt idx="54">
                  <c:v>0.54654272486050481</c:v>
                </c:pt>
                <c:pt idx="55">
                  <c:v>0.54798472882185678</c:v>
                </c:pt>
                <c:pt idx="56">
                  <c:v>0.54945458474835585</c:v>
                </c:pt>
                <c:pt idx="57">
                  <c:v>0.5509526777228192</c:v>
                </c:pt>
                <c:pt idx="58">
                  <c:v>0.55247940318913935</c:v>
                </c:pt>
                <c:pt idx="59">
                  <c:v>0.55403516723705615</c:v>
                </c:pt>
                <c:pt idx="60">
                  <c:v>0.55562038689741311</c:v>
                </c:pt>
                <c:pt idx="61">
                  <c:v>0.55723549044832277</c:v>
                </c:pt>
                <c:pt idx="62">
                  <c:v>0.55888091773268966</c:v>
                </c:pt>
                <c:pt idx="63">
                  <c:v>0.56055712048756035</c:v>
                </c:pt>
                <c:pt idx="64">
                  <c:v>0.56226456268578873</c:v>
                </c:pt>
                <c:pt idx="65">
                  <c:v>0.56400372089053619</c:v>
                </c:pt>
                <c:pt idx="66">
                  <c:v>0.56577508462314363</c:v>
                </c:pt>
                <c:pt idx="67">
                  <c:v>0.56757915674494563</c:v>
                </c:pt>
                <c:pt idx="68">
                  <c:v>0.56941645385362105</c:v>
                </c:pt>
                <c:pt idx="69">
                  <c:v>0.5712875066947033</c:v>
                </c:pt>
                <c:pt idx="70">
                  <c:v>0.57319286058891117</c:v>
                </c:pt>
                <c:pt idx="71">
                  <c:v>0.57513307587598494</c:v>
                </c:pt>
                <c:pt idx="72">
                  <c:v>0.577108728375757</c:v>
                </c:pt>
                <c:pt idx="73">
                  <c:v>0.57912040986721358</c:v>
                </c:pt>
                <c:pt idx="74">
                  <c:v>0.58116872858635293</c:v>
                </c:pt>
                <c:pt idx="75">
                  <c:v>0.58325430974367798</c:v>
                </c:pt>
                <c:pt idx="76">
                  <c:v>0.58537779606221096</c:v>
                </c:pt>
                <c:pt idx="77">
                  <c:v>0.58753984833696182</c:v>
                </c:pt>
                <c:pt idx="78">
                  <c:v>0.58974114601682925</c:v>
                </c:pt>
                <c:pt idx="79">
                  <c:v>0.59198238780997037</c:v>
                </c:pt>
                <c:pt idx="80">
                  <c:v>0.59426429231372113</c:v>
                </c:pt>
                <c:pt idx="81">
                  <c:v>0.59658759867021938</c:v>
                </c:pt>
                <c:pt idx="82">
                  <c:v>0.59895306724893194</c:v>
                </c:pt>
                <c:pt idx="83">
                  <c:v>0.60136148035736214</c:v>
                </c:pt>
                <c:pt idx="84">
                  <c:v>0.60381364298127826</c:v>
                </c:pt>
                <c:pt idx="85">
                  <c:v>0.60631038355587941</c:v>
                </c:pt>
                <c:pt idx="86">
                  <c:v>0.60885255476939093</c:v>
                </c:pt>
                <c:pt idx="87">
                  <c:v>0.61144103440066766</c:v>
                </c:pt>
                <c:pt idx="88">
                  <c:v>0.61407672619247022</c:v>
                </c:pt>
                <c:pt idx="89">
                  <c:v>0.61676056076217234</c:v>
                </c:pt>
                <c:pt idx="90">
                  <c:v>0.61949349655175767</c:v>
                </c:pt>
                <c:pt idx="91">
                  <c:v>0.62227652081907037</c:v>
                </c:pt>
                <c:pt idx="92">
                  <c:v>0.62511065067239924</c:v>
                </c:pt>
                <c:pt idx="93">
                  <c:v>0.62799693415058988</c:v>
                </c:pt>
                <c:pt idx="94">
                  <c:v>0.63093645135101084</c:v>
                </c:pt>
                <c:pt idx="95">
                  <c:v>0.63393031560783974</c:v>
                </c:pt>
                <c:pt idx="96">
                  <c:v>0.63697967472326977</c:v>
                </c:pt>
                <c:pt idx="97">
                  <c:v>0.64008571225440558</c:v>
                </c:pt>
                <c:pt idx="98">
                  <c:v>0.64324964885877167</c:v>
                </c:pt>
                <c:pt idx="99">
                  <c:v>0.64647274370154018</c:v>
                </c:pt>
                <c:pt idx="100">
                  <c:v>0.64975629592776885</c:v>
                </c:pt>
                <c:pt idx="101">
                  <c:v>0.65310164620314592</c:v>
                </c:pt>
                <c:pt idx="102">
                  <c:v>0.6565101783269478</c:v>
                </c:pt>
                <c:pt idx="103">
                  <c:v>0.65998332092115275</c:v>
                </c:pt>
                <c:pt idx="104">
                  <c:v>0.66352254919989251</c:v>
                </c:pt>
                <c:pt idx="105">
                  <c:v>0.66712938682369638</c:v>
                </c:pt>
                <c:pt idx="106">
                  <c:v>0.67080540784325227</c:v>
                </c:pt>
                <c:pt idx="107">
                  <c:v>0.67455223873772618</c:v>
                </c:pt>
                <c:pt idx="108">
                  <c:v>0.67837156055299075</c:v>
                </c:pt>
                <c:pt idx="109">
                  <c:v>0.6822651111454735</c:v>
                </c:pt>
                <c:pt idx="110">
                  <c:v>0.68623468753770167</c:v>
                </c:pt>
                <c:pt idx="111">
                  <c:v>0.6902821483920184</c:v>
                </c:pt>
                <c:pt idx="112">
                  <c:v>0.69440941660938482</c:v>
                </c:pt>
                <c:pt idx="113">
                  <c:v>0.69861848206063248</c:v>
                </c:pt>
                <c:pt idx="114">
                  <c:v>0.70291140445803624</c:v>
                </c:pt>
                <c:pt idx="115">
                  <c:v>0.70729031637560646</c:v>
                </c:pt>
                <c:pt idx="116">
                  <c:v>0.7117574264270764</c:v>
                </c:pt>
                <c:pt idx="117">
                  <c:v>0.71631502261118252</c:v>
                </c:pt>
                <c:pt idx="118">
                  <c:v>0.72096547583449433</c:v>
                </c:pt>
                <c:pt idx="119">
                  <c:v>0.72571124362277839</c:v>
                </c:pt>
                <c:pt idx="120">
                  <c:v>0.73055487403265285</c:v>
                </c:pt>
                <c:pt idx="121">
                  <c:v>0.73549900977612326</c:v>
                </c:pt>
                <c:pt idx="122">
                  <c:v>0.74054639257150001</c:v>
                </c:pt>
                <c:pt idx="123">
                  <c:v>0.74569986773516972</c:v>
                </c:pt>
                <c:pt idx="124">
                  <c:v>0.75096238902975121</c:v>
                </c:pt>
                <c:pt idx="125">
                  <c:v>0.75633702378530743</c:v>
                </c:pt>
                <c:pt idx="126">
                  <c:v>0.7618269583115227</c:v>
                </c:pt>
                <c:pt idx="127">
                  <c:v>0.76743550362009028</c:v>
                </c:pt>
                <c:pt idx="128">
                  <c:v>0.7731661014780119</c:v>
                </c:pt>
                <c:pt idx="129">
                  <c:v>0.77902233081407624</c:v>
                </c:pt>
                <c:pt idx="130">
                  <c:v>0.78500791450250029</c:v>
                </c:pt>
                <c:pt idx="131">
                  <c:v>0.7911267265495594</c:v>
                </c:pt>
                <c:pt idx="132">
                  <c:v>0.79738279971105586</c:v>
                </c:pt>
                <c:pt idx="133">
                  <c:v>0.80378033357065859</c:v>
                </c:pt>
                <c:pt idx="134">
                  <c:v>0.81032370311152613</c:v>
                </c:pt>
                <c:pt idx="135">
                  <c:v>0.81701746781622153</c:v>
                </c:pt>
                <c:pt idx="136">
                  <c:v>0.82386638133274381</c:v>
                </c:pt>
                <c:pt idx="137">
                  <c:v>0.83087540174757857</c:v>
                </c:pt>
                <c:pt idx="138">
                  <c:v>0.83804970251002497</c:v>
                </c:pt>
                <c:pt idx="139">
                  <c:v>0.8453946840557105</c:v>
                </c:pt>
                <c:pt idx="140">
                  <c:v>0.85291598618120701</c:v>
                </c:pt>
                <c:pt idx="141">
                  <c:v>0.86061950122601927</c:v>
                </c:pt>
                <c:pt idx="142">
                  <c:v>0.86851138812299167</c:v>
                </c:pt>
                <c:pt idx="143">
                  <c:v>0.87659808738340461</c:v>
                </c:pt>
                <c:pt idx="144">
                  <c:v>0.88488633708873099</c:v>
                </c:pt>
                <c:pt idx="145">
                  <c:v>0.8933831899672956</c:v>
                </c:pt>
                <c:pt idx="146">
                  <c:v>0.90209603164093088</c:v>
                </c:pt>
                <c:pt idx="147">
                  <c:v>0.91103260013423848</c:v>
                </c:pt>
                <c:pt idx="148">
                  <c:v>0.92020100674732375</c:v>
                </c:pt>
                <c:pt idx="149">
                  <c:v>0.92960975840191817</c:v>
                </c:pt>
                <c:pt idx="150">
                  <c:v>0.93926778158075741</c:v>
                </c:pt>
                <c:pt idx="151">
                  <c:v>0.94918444799100521</c:v>
                </c:pt>
                <c:pt idx="152">
                  <c:v>0.95936960209453326</c:v>
                </c:pt>
                <c:pt idx="153">
                  <c:v>0.96983359066107688</c:v>
                </c:pt>
                <c:pt idx="154">
                  <c:v>0.98058729451482141</c:v>
                </c:pt>
                <c:pt idx="155">
                  <c:v>0.99164216266098415</c:v>
                </c:pt>
                <c:pt idx="156">
                  <c:v>1.0030102489965429</c:v>
                </c:pt>
                <c:pt idx="157">
                  <c:v>1.0147042518286842</c:v>
                </c:pt>
                <c:pt idx="158">
                  <c:v>1.0267375564458616</c:v>
                </c:pt>
                <c:pt idx="159">
                  <c:v>1.0391242810098777</c:v>
                </c:pt>
                <c:pt idx="160">
                  <c:v>1.0518793260632726</c:v>
                </c:pt>
                <c:pt idx="161">
                  <c:v>1.065018427974777</c:v>
                </c:pt>
                <c:pt idx="162">
                  <c:v>1.0785582166769108</c:v>
                </c:pt>
                <c:pt idx="163">
                  <c:v>1.0925162780842359</c:v>
                </c:pt>
                <c:pt idx="164">
                  <c:v>1.1069112216185752</c:v>
                </c:pt>
                <c:pt idx="165">
                  <c:v>1.1217627533089767</c:v>
                </c:pt>
                <c:pt idx="166">
                  <c:v>1.1370917549795918</c:v>
                </c:pt>
                <c:pt idx="167">
                  <c:v>1.1529203700882391</c:v>
                </c:pt>
                <c:pt idx="168">
                  <c:v>1.1692720968324519</c:v>
                </c:pt>
                <c:pt idx="169">
                  <c:v>1.1861718891984985</c:v>
                </c:pt>
                <c:pt idx="170">
                  <c:v>1.2036462666922669</c:v>
                </c:pt>
                <c:pt idx="171">
                  <c:v>1.2217234335590939</c:v>
                </c:pt>
                <c:pt idx="172">
                  <c:v>1.2404334083723554</c:v>
                </c:pt>
                <c:pt idx="173">
                  <c:v>1.2598081649475128</c:v>
                </c:pt>
                <c:pt idx="174">
                  <c:v>1.2798817856185325</c:v>
                </c:pt>
                <c:pt idx="175">
                  <c:v>1.3006906279958623</c:v>
                </c:pt>
                <c:pt idx="176">
                  <c:v>1.32227350640745</c:v>
                </c:pt>
                <c:pt idx="177">
                  <c:v>1.3446718893036413</c:v>
                </c:pt>
                <c:pt idx="178">
                  <c:v>1.3679301139789084</c:v>
                </c:pt>
                <c:pt idx="179">
                  <c:v>1.3920956200220402</c:v>
                </c:pt>
                <c:pt idx="180">
                  <c:v>1.417219202943047</c:v>
                </c:pt>
                <c:pt idx="181">
                  <c:v>1.4433552894274817</c:v>
                </c:pt>
                <c:pt idx="182">
                  <c:v>1.4705622356204044</c:v>
                </c:pt>
                <c:pt idx="183">
                  <c:v>1.4989026497196161</c:v>
                </c:pt>
                <c:pt idx="184">
                  <c:v>1.5284437399291926</c:v>
                </c:pt>
                <c:pt idx="185">
                  <c:v>1.559257688445878</c:v>
                </c:pt>
                <c:pt idx="186">
                  <c:v>1.591422051562271</c:v>
                </c:pt>
                <c:pt idx="187">
                  <c:v>1.6250201850892982</c:v>
                </c:pt>
                <c:pt idx="188">
                  <c:v>1.6601416930124309</c:v>
                </c:pt>
                <c:pt idx="189">
                  <c:v>1.6968828954451634</c:v>
                </c:pt>
                <c:pt idx="190">
                  <c:v>1.7353473093140492</c:v>
                </c:pt>
                <c:pt idx="191">
                  <c:v>1.7756461315047938</c:v>
                </c:pt>
                <c:pt idx="192">
                  <c:v>1.817898709007618</c:v>
                </c:pt>
                <c:pt idx="193">
                  <c:v>1.8622329733523684</c:v>
                </c:pt>
                <c:pt idx="194">
                  <c:v>1.9087858065278334</c:v>
                </c:pt>
                <c:pt idx="195">
                  <c:v>1.9577032915316437</c:v>
                </c:pt>
                <c:pt idx="196">
                  <c:v>2.0091407811546618</c:v>
                </c:pt>
                <c:pt idx="197">
                  <c:v>2.0632626914055252</c:v>
                </c:pt>
                <c:pt idx="198">
                  <c:v>2.1202418880907099</c:v>
                </c:pt>
                <c:pt idx="199">
                  <c:v>2.1802584822079178</c:v>
                </c:pt>
                <c:pt idx="200">
                  <c:v>2.2434977759555239</c:v>
                </c:pt>
                <c:pt idx="201">
                  <c:v>2.3101469977940119</c:v>
                </c:pt>
                <c:pt idx="202">
                  <c:v>2.3803903200962733</c:v>
                </c:pt>
                <c:pt idx="203">
                  <c:v>2.4544014495504194</c:v>
                </c:pt>
                <c:pt idx="204">
                  <c:v>2.5323327948501499</c:v>
                </c:pt>
                <c:pt idx="205">
                  <c:v>2.614299815194991</c:v>
                </c:pt>
                <c:pt idx="206">
                  <c:v>2.7003585911732944</c:v>
                </c:pt>
                <c:pt idx="207">
                  <c:v>2.7904738754319522</c:v>
                </c:pt>
                <c:pt idx="208">
                  <c:v>2.8844737947071351</c:v>
                </c:pt>
                <c:pt idx="209">
                  <c:v>2.9819858909969685</c:v>
                </c:pt>
                <c:pt idx="210">
                  <c:v>3.0823472063172379</c:v>
                </c:pt>
                <c:pt idx="211">
                  <c:v>3.1844785617426412</c:v>
                </c:pt>
                <c:pt idx="212">
                  <c:v>3.2867101065525213</c:v>
                </c:pt>
                <c:pt idx="213">
                  <c:v>3.3865419854002545</c:v>
                </c:pt>
                <c:pt idx="214">
                  <c:v>3.4803216866400031</c:v>
                </c:pt>
                <c:pt idx="215">
                  <c:v>3.5628208985093597</c:v>
                </c:pt>
                <c:pt idx="216">
                  <c:v>3.6267049791412997</c:v>
                </c:pt>
                <c:pt idx="217">
                  <c:v>3.6619177584754206</c:v>
                </c:pt>
                <c:pt idx="218">
                  <c:v>3.6550704308023381</c:v>
                </c:pt>
                <c:pt idx="219">
                  <c:v>3.5890484639797857</c:v>
                </c:pt>
                <c:pt idx="220">
                  <c:v>3.4432504346126733</c:v>
                </c:pt>
                <c:pt idx="221">
                  <c:v>3.195116538315681</c:v>
                </c:pt>
                <c:pt idx="222">
                  <c:v>2.8237357313082465</c:v>
                </c:pt>
                <c:pt idx="223">
                  <c:v>2.3159797424040725</c:v>
                </c:pt>
                <c:pt idx="224">
                  <c:v>1.674347398414219</c:v>
                </c:pt>
                <c:pt idx="225">
                  <c:v>0.92355720029252797</c:v>
                </c:pt>
                <c:pt idx="226">
                  <c:v>0.1113227370810338</c:v>
                </c:pt>
                <c:pt idx="227">
                  <c:v>-0.69981754498294912</c:v>
                </c:pt>
                <c:pt idx="228">
                  <c:v>-1.4476006220503472</c:v>
                </c:pt>
                <c:pt idx="229">
                  <c:v>-2.0850032107267307</c:v>
                </c:pt>
                <c:pt idx="230">
                  <c:v>-2.5881095965228074</c:v>
                </c:pt>
                <c:pt idx="231">
                  <c:v>-2.955070678276873</c:v>
                </c:pt>
                <c:pt idx="232">
                  <c:v>-3.1993987966815354</c:v>
                </c:pt>
                <c:pt idx="233">
                  <c:v>-3.3421458005930433</c:v>
                </c:pt>
                <c:pt idx="234">
                  <c:v>-3.4058506442240528</c:v>
                </c:pt>
                <c:pt idx="235">
                  <c:v>-3.4110132145909846</c:v>
                </c:pt>
                <c:pt idx="236">
                  <c:v>-3.3746219005044615</c:v>
                </c:pt>
                <c:pt idx="237">
                  <c:v>-3.3099452819955157</c:v>
                </c:pt>
                <c:pt idx="238">
                  <c:v>-3.2269379231454272</c:v>
                </c:pt>
                <c:pt idx="239">
                  <c:v>-3.132854185138124</c:v>
                </c:pt>
                <c:pt idx="240">
                  <c:v>-3.0328615189634545</c:v>
                </c:pt>
                <c:pt idx="241">
                  <c:v>-2.9305675200638883</c:v>
                </c:pt>
                <c:pt idx="242">
                  <c:v>-2.8284394947090794</c:v>
                </c:pt>
                <c:pt idx="243">
                  <c:v>-2.7281240155628814</c:v>
                </c:pt>
                <c:pt idx="244">
                  <c:v>-2.6306837869029231</c:v>
                </c:pt>
                <c:pt idx="245">
                  <c:v>-2.5367702167225969</c:v>
                </c:pt>
                <c:pt idx="246">
                  <c:v>-2.4467477457054447</c:v>
                </c:pt>
                <c:pt idx="247">
                  <c:v>-2.3607827482140595</c:v>
                </c:pt>
                <c:pt idx="248">
                  <c:v>-2.278906759658462</c:v>
                </c:pt>
                <c:pt idx="249">
                  <c:v>-2.2010612502527982</c:v>
                </c:pt>
                <c:pt idx="250">
                  <c:v>-2.1271292000654771</c:v>
                </c:pt>
                <c:pt idx="251">
                  <c:v>-2.0569572614979386</c:v>
                </c:pt>
                <c:pt idx="252">
                  <c:v>-1.9903712210956659</c:v>
                </c:pt>
                <c:pt idx="253">
                  <c:v>-1.9271866970617746</c:v>
                </c:pt>
                <c:pt idx="254">
                  <c:v>-1.8672164531879833</c:v>
                </c:pt>
                <c:pt idx="255">
                  <c:v>-1.810275313434331</c:v>
                </c:pt>
                <c:pt idx="256">
                  <c:v>-1.7561833789958221</c:v>
                </c:pt>
                <c:pt idx="257">
                  <c:v>-1.7047680486229519</c:v>
                </c:pt>
                <c:pt idx="258">
                  <c:v>-1.6558651996993463</c:v>
                </c:pt>
                <c:pt idx="259">
                  <c:v>-1.6093197853744663</c:v>
                </c:pt>
                <c:pt idx="260">
                  <c:v>-1.5649860300201703</c:v>
                </c:pt>
                <c:pt idx="261">
                  <c:v>-1.5227273530105048</c:v>
                </c:pt>
                <c:pt idx="262">
                  <c:v>-1.4824161133535123</c:v>
                </c:pt>
                <c:pt idx="263">
                  <c:v>-1.4439332408058247</c:v>
                </c:pt>
                <c:pt idx="264">
                  <c:v>-1.4071677997735808</c:v>
                </c:pt>
                <c:pt idx="265">
                  <c:v>-1.3720165184097686</c:v>
                </c:pt>
                <c:pt idx="266">
                  <c:v>-1.3383833053334355</c:v>
                </c:pt>
                <c:pt idx="267">
                  <c:v>-1.3061787692288762</c:v>
                </c:pt>
                <c:pt idx="268">
                  <c:v>-1.2753197514495871</c:v>
                </c:pt>
                <c:pt idx="269">
                  <c:v>-1.2457288780890465</c:v>
                </c:pt>
                <c:pt idx="270">
                  <c:v>-1.2173341353815026</c:v>
                </c:pt>
                <c:pt idx="271">
                  <c:v>-1.190068470467005</c:v>
                </c:pt>
                <c:pt idx="272">
                  <c:v>-1.1638694182827793</c:v>
                </c:pt>
                <c:pt idx="273">
                  <c:v>-1.1386787544730526</c:v>
                </c:pt>
                <c:pt idx="274">
                  <c:v>-1.1144421736290702</c:v>
                </c:pt>
                <c:pt idx="275">
                  <c:v>-1.0911089917984573</c:v>
                </c:pt>
                <c:pt idx="276">
                  <c:v>-1.0686318719786743</c:v>
                </c:pt>
                <c:pt idx="277">
                  <c:v>-1.0469665711896712</c:v>
                </c:pt>
                <c:pt idx="278">
                  <c:v>-1.0260717076743924</c:v>
                </c:pt>
                <c:pt idx="279">
                  <c:v>-1.0059085467796465</c:v>
                </c:pt>
                <c:pt idx="280">
                  <c:v>-0.98644080410735824</c:v>
                </c:pt>
                <c:pt idx="281">
                  <c:v>-0.96763446458551305</c:v>
                </c:pt>
                <c:pt idx="282">
                  <c:v>-0.94945761618051339</c:v>
                </c:pt>
                <c:pt idx="283">
                  <c:v>-0.93188029705220032</c:v>
                </c:pt>
                <c:pt idx="284">
                  <c:v>-0.91487435503513004</c:v>
                </c:pt>
                <c:pt idx="285">
                  <c:v>-0.8984133184119153</c:v>
                </c:pt>
                <c:pt idx="286">
                  <c:v>-0.88247227702458364</c:v>
                </c:pt>
                <c:pt idx="287">
                  <c:v>-0.86702777284663235</c:v>
                </c:pt>
                <c:pt idx="288">
                  <c:v>-0.8520576992110771</c:v>
                </c:pt>
                <c:pt idx="289">
                  <c:v>-0.83754120795779274</c:v>
                </c:pt>
                <c:pt idx="290">
                  <c:v>-0.82345862382671164</c:v>
                </c:pt>
                <c:pt idx="291">
                  <c:v>-0.80979136548196196</c:v>
                </c:pt>
                <c:pt idx="292">
                  <c:v>-0.79652187260590857</c:v>
                </c:pt>
                <c:pt idx="293">
                  <c:v>-0.78363353855151985</c:v>
                </c:pt>
                <c:pt idx="294">
                  <c:v>-0.77111064808672991</c:v>
                </c:pt>
                <c:pt idx="295">
                  <c:v>-0.75893831980581183</c:v>
                </c:pt>
                <c:pt idx="296">
                  <c:v>-0.74710245282046128</c:v>
                </c:pt>
                <c:pt idx="297">
                  <c:v>-0.73558967737760472</c:v>
                </c:pt>
                <c:pt idx="298">
                  <c:v>-0.72438730908217852</c:v>
                </c:pt>
                <c:pt idx="299">
                  <c:v>-0.71348330643150093</c:v>
                </c:pt>
                <c:pt idx="300">
                  <c:v>-0.70286623139365312</c:v>
                </c:pt>
                <c:pt idx="301">
                  <c:v>-0.69252521278571688</c:v>
                </c:pt>
                <c:pt idx="302">
                  <c:v>-0.68244991222899387</c:v>
                </c:pt>
                <c:pt idx="303">
                  <c:v>-0.67263049247765871</c:v>
                </c:pt>
                <c:pt idx="304">
                  <c:v>-0.66305758793484804</c:v>
                </c:pt>
                <c:pt idx="305">
                  <c:v>-0.65372227718614262</c:v>
                </c:pt>
                <c:pt idx="306">
                  <c:v>-0.6446160573948837</c:v>
                </c:pt>
                <c:pt idx="307">
                  <c:v>-0.63573082041693318</c:v>
                </c:pt>
                <c:pt idx="308">
                  <c:v>-0.62705883050447575</c:v>
                </c:pt>
                <c:pt idx="309">
                  <c:v>-0.61859270347933837</c:v>
                </c:pt>
                <c:pt idx="310">
                  <c:v>-0.61032538726623176</c:v>
                </c:pt>
                <c:pt idx="311">
                  <c:v>-0.60225014368533769</c:v>
                </c:pt>
                <c:pt idx="312">
                  <c:v>-0.59436053141189182</c:v>
                </c:pt>
                <c:pt idx="313">
                  <c:v>-0.5866503900179092</c:v>
                </c:pt>
                <c:pt idx="314">
                  <c:v>-0.57911382501803466</c:v>
                </c:pt>
                <c:pt idx="315">
                  <c:v>-0.57174519384773692</c:v>
                </c:pt>
                <c:pt idx="316">
                  <c:v>-0.56453909270776514</c:v>
                </c:pt>
                <c:pt idx="317">
                  <c:v>-0.55749034421398791</c:v>
                </c:pt>
                <c:pt idx="318">
                  <c:v>-0.55059398579649144</c:v>
                </c:pt>
                <c:pt idx="319">
                  <c:v>-0.54384525879616807</c:v>
                </c:pt>
                <c:pt idx="320">
                  <c:v>-0.53723959821100686</c:v>
                </c:pt>
                <c:pt idx="321">
                  <c:v>-0.53077262304794937</c:v>
                </c:pt>
                <c:pt idx="322">
                  <c:v>-0.52444012723951272</c:v>
                </c:pt>
                <c:pt idx="323">
                  <c:v>-0.51823807108745334</c:v>
                </c:pt>
                <c:pt idx="324">
                  <c:v>-0.51216257319855463</c:v>
                </c:pt>
                <c:pt idx="325">
                  <c:v>-0.50620990288020762</c:v>
                </c:pt>
                <c:pt idx="326">
                  <c:v>-0.50037647296582699</c:v>
                </c:pt>
                <c:pt idx="327">
                  <c:v>-0.49465883304232527</c:v>
                </c:pt>
                <c:pt idx="328">
                  <c:v>-0.48905366305388004</c:v>
                </c:pt>
                <c:pt idx="329">
                  <c:v>-0.4835577672580717</c:v>
                </c:pt>
                <c:pt idx="330">
                  <c:v>-0.47816806851217841</c:v>
                </c:pt>
                <c:pt idx="331">
                  <c:v>-0.47288160286897546</c:v>
                </c:pt>
                <c:pt idx="332">
                  <c:v>-0.46769551446284174</c:v>
                </c:pt>
                <c:pt idx="333">
                  <c:v>-0.46260705066830571</c:v>
                </c:pt>
                <c:pt idx="334">
                  <c:v>-0.45761355751439731</c:v>
                </c:pt>
                <c:pt idx="335">
                  <c:v>-0.45271247533931525</c:v>
                </c:pt>
                <c:pt idx="336">
                  <c:v>-0.44790133467096377</c:v>
                </c:pt>
                <c:pt idx="337">
                  <c:v>-0.44317775231989898</c:v>
                </c:pt>
                <c:pt idx="338">
                  <c:v>-0.43853942767211151</c:v>
                </c:pt>
                <c:pt idx="339">
                  <c:v>-0.43398413916992395</c:v>
                </c:pt>
                <c:pt idx="340">
                  <c:v>-0.42950974097003958</c:v>
                </c:pt>
                <c:pt idx="341">
                  <c:v>-0.42511415976850686</c:v>
                </c:pt>
                <c:pt idx="342">
                  <c:v>-0.420795391783025</c:v>
                </c:pt>
                <c:pt idx="343">
                  <c:v>-0.41655149988363288</c:v>
                </c:pt>
                <c:pt idx="344">
                  <c:v>-0.41238061086339894</c:v>
                </c:pt>
                <c:pt idx="345">
                  <c:v>-0.40828091284126328</c:v>
                </c:pt>
                <c:pt idx="346">
                  <c:v>-0.40425065278967431</c:v>
                </c:pt>
                <c:pt idx="347">
                  <c:v>-0.40028813418012826</c:v>
                </c:pt>
                <c:pt idx="348">
                  <c:v>-0.39639171474014423</c:v>
                </c:pt>
                <c:pt idx="349">
                  <c:v>-0.39255980431561072</c:v>
                </c:pt>
                <c:pt idx="350">
                  <c:v>-0.38879086283280795</c:v>
                </c:pt>
                <c:pt idx="351">
                  <c:v>-0.38508339835475808</c:v>
                </c:pt>
                <c:pt idx="352">
                  <c:v>-0.38143596522688039</c:v>
                </c:pt>
                <c:pt idx="353">
                  <c:v>-0.37784716230722887</c:v>
                </c:pt>
                <c:pt idx="354">
                  <c:v>-0.37431563127686907</c:v>
                </c:pt>
                <c:pt idx="355">
                  <c:v>-0.37084005502621703</c:v>
                </c:pt>
                <c:pt idx="356">
                  <c:v>-0.36741915611340947</c:v>
                </c:pt>
                <c:pt idx="357">
                  <c:v>-0.36405169529099912</c:v>
                </c:pt>
                <c:pt idx="358">
                  <c:v>-0.36073647009748855</c:v>
                </c:pt>
                <c:pt idx="359">
                  <c:v>-0.35747231351041547</c:v>
                </c:pt>
                <c:pt idx="360">
                  <c:v>-0.35425809265788988</c:v>
                </c:pt>
                <c:pt idx="361">
                  <c:v>-0.35109270758565836</c:v>
                </c:pt>
                <c:pt idx="362">
                  <c:v>-0.34797509007694039</c:v>
                </c:pt>
                <c:pt idx="363">
                  <c:v>-0.34490420252243059</c:v>
                </c:pt>
                <c:pt idx="364">
                  <c:v>-0.34187903683800941</c:v>
                </c:pt>
                <c:pt idx="365">
                  <c:v>-0.33889861342783989</c:v>
                </c:pt>
                <c:pt idx="366">
                  <c:v>-0.33596198019065548</c:v>
                </c:pt>
                <c:pt idx="367">
                  <c:v>-0.33306821156716448</c:v>
                </c:pt>
                <c:pt idx="368">
                  <c:v>-0.33021640762660703</c:v>
                </c:pt>
                <c:pt idx="369">
                  <c:v>-0.32740569319061213</c:v>
                </c:pt>
                <c:pt idx="370">
                  <c:v>-0.32463521699259312</c:v>
                </c:pt>
                <c:pt idx="371">
                  <c:v>-0.32190415087102053</c:v>
                </c:pt>
                <c:pt idx="372">
                  <c:v>-0.31921168899499791</c:v>
                </c:pt>
                <c:pt idx="373">
                  <c:v>-0.31655704712064409</c:v>
                </c:pt>
                <c:pt idx="374">
                  <c:v>-0.31393946187687233</c:v>
                </c:pt>
                <c:pt idx="375">
                  <c:v>-0.31135819007922022</c:v>
                </c:pt>
                <c:pt idx="376">
                  <c:v>-0.30881250807046234</c:v>
                </c:pt>
                <c:pt idx="377">
                  <c:v>-0.30630171108679588</c:v>
                </c:pt>
                <c:pt idx="378">
                  <c:v>-0.30382511264845519</c:v>
                </c:pt>
                <c:pt idx="379">
                  <c:v>-0.30138204397366869</c:v>
                </c:pt>
                <c:pt idx="380">
                  <c:v>-0.29897185341492405</c:v>
                </c:pt>
                <c:pt idx="381">
                  <c:v>-0.29659390591656176</c:v>
                </c:pt>
                <c:pt idx="382">
                  <c:v>-0.29424758249276461</c:v>
                </c:pt>
                <c:pt idx="383">
                  <c:v>-0.29193227972505748</c:v>
                </c:pt>
                <c:pt idx="384">
                  <c:v>-0.28964740927847465</c:v>
                </c:pt>
                <c:pt idx="385">
                  <c:v>-0.28739239743559353</c:v>
                </c:pt>
                <c:pt idx="386">
                  <c:v>-0.28516668464767231</c:v>
                </c:pt>
                <c:pt idx="387">
                  <c:v>-0.28296972510216589</c:v>
                </c:pt>
                <c:pt idx="388">
                  <c:v>-0.28080098630593087</c:v>
                </c:pt>
                <c:pt idx="389">
                  <c:v>-0.27865994868345895</c:v>
                </c:pt>
                <c:pt idx="390">
                  <c:v>-0.27654610518951483</c:v>
                </c:pt>
                <c:pt idx="391">
                  <c:v>-0.27445896093558159</c:v>
                </c:pt>
                <c:pt idx="392">
                  <c:v>-0.27239803282954217</c:v>
                </c:pt>
                <c:pt idx="393">
                  <c:v>-0.27036284922805814</c:v>
                </c:pt>
                <c:pt idx="394">
                  <c:v>-0.26835294960112538</c:v>
                </c:pt>
                <c:pt idx="395">
                  <c:v>-0.26636788420831553</c:v>
                </c:pt>
                <c:pt idx="396">
                  <c:v>-0.26440721378623172</c:v>
                </c:pt>
                <c:pt idx="397">
                  <c:v>-0.26247050924672843</c:v>
                </c:pt>
                <c:pt idx="398">
                  <c:v>-0.26055735138546909</c:v>
                </c:pt>
                <c:pt idx="399">
                  <c:v>-0.25866733060040936</c:v>
                </c:pt>
                <c:pt idx="400">
                  <c:v>-0.25680004661981648</c:v>
                </c:pt>
                <c:pt idx="401">
                  <c:v>-0.25495510823945067</c:v>
                </c:pt>
                <c:pt idx="402">
                  <c:v>-0.25313213306855153</c:v>
                </c:pt>
                <c:pt idx="403">
                  <c:v>-0.25133074728428839</c:v>
                </c:pt>
                <c:pt idx="404">
                  <c:v>-0.2495505853943478</c:v>
                </c:pt>
                <c:pt idx="405">
                  <c:v>-0.2477912900073467</c:v>
                </c:pt>
                <c:pt idx="406">
                  <c:v>-0.24605251161077296</c:v>
                </c:pt>
                <c:pt idx="407">
                  <c:v>-0.24433390835616645</c:v>
                </c:pt>
                <c:pt idx="408">
                  <c:v>-0.24263514585126914</c:v>
                </c:pt>
                <c:pt idx="409">
                  <c:v>-0.24095589695888156</c:v>
                </c:pt>
                <c:pt idx="410">
                  <c:v>-0.23929584160217518</c:v>
                </c:pt>
                <c:pt idx="411">
                  <c:v>-0.23765466657622125</c:v>
                </c:pt>
                <c:pt idx="412">
                  <c:v>-0.23603206536550633</c:v>
                </c:pt>
                <c:pt idx="413">
                  <c:v>-0.23442773796721414</c:v>
                </c:pt>
                <c:pt idx="414">
                  <c:v>-0.23284139072006285</c:v>
                </c:pt>
                <c:pt idx="415">
                  <c:v>-0.23127273613849575</c:v>
                </c:pt>
                <c:pt idx="416">
                  <c:v>-0.22972149275203177</c:v>
                </c:pt>
                <c:pt idx="417">
                  <c:v>-0.22818738494958907</c:v>
                </c:pt>
                <c:pt idx="418">
                  <c:v>-0.2266701428286044</c:v>
                </c:pt>
                <c:pt idx="419">
                  <c:v>-0.22516950204877614</c:v>
                </c:pt>
                <c:pt idx="420">
                  <c:v>-0.2236852036902687</c:v>
                </c:pt>
                <c:pt idx="421">
                  <c:v>-0.22221699411621851</c:v>
                </c:pt>
                <c:pt idx="422">
                  <c:v>-0.22076462483939197</c:v>
                </c:pt>
                <c:pt idx="423">
                  <c:v>-0.21932785239284963</c:v>
                </c:pt>
                <c:pt idx="424">
                  <c:v>-0.21790643820447744</c:v>
                </c:pt>
                <c:pt idx="425">
                  <c:v>-0.21650014847525106</c:v>
                </c:pt>
                <c:pt idx="426">
                  <c:v>-0.21510875406110425</c:v>
                </c:pt>
                <c:pt idx="427">
                  <c:v>-0.21373203035827817</c:v>
                </c:pt>
                <c:pt idx="428">
                  <c:v>-0.2123697571920331</c:v>
                </c:pt>
                <c:pt idx="429">
                  <c:v>-0.2110217187086072</c:v>
                </c:pt>
                <c:pt idx="430">
                  <c:v>-0.20968770327031361</c:v>
                </c:pt>
                <c:pt idx="431">
                  <c:v>-0.20836750335367035</c:v>
                </c:pt>
                <c:pt idx="432">
                  <c:v>-0.20706091545046035</c:v>
                </c:pt>
                <c:pt idx="433">
                  <c:v>-0.20576773997162492</c:v>
                </c:pt>
                <c:pt idx="434">
                  <c:v>-0.20448778115389676</c:v>
                </c:pt>
                <c:pt idx="435">
                  <c:v>-0.20322084696908124</c:v>
                </c:pt>
                <c:pt idx="436">
                  <c:v>-0.20196674903589948</c:v>
                </c:pt>
                <c:pt idx="437">
                  <c:v>-0.20072530253430909</c:v>
                </c:pt>
                <c:pt idx="438">
                  <c:v>-0.19949632612222265</c:v>
                </c:pt>
                <c:pt idx="439">
                  <c:v>-0.19827964185454477</c:v>
                </c:pt>
                <c:pt idx="440">
                  <c:v>-0.19707507510445441</c:v>
                </c:pt>
                <c:pt idx="441">
                  <c:v>-0.19588245448685931</c:v>
                </c:pt>
                <c:pt idx="442">
                  <c:v>-0.19470161178395343</c:v>
                </c:pt>
                <c:pt idx="443">
                  <c:v>-0.19353238187281055</c:v>
                </c:pt>
                <c:pt idx="444">
                  <c:v>-0.19237460265494913</c:v>
                </c:pt>
                <c:pt idx="445">
                  <c:v>-0.19122811498780673</c:v>
                </c:pt>
                <c:pt idx="446">
                  <c:v>-0.19009276261806335</c:v>
                </c:pt>
                <c:pt idx="447">
                  <c:v>-0.18896839211675651</c:v>
                </c:pt>
                <c:pt idx="448">
                  <c:v>-0.18785485281613176</c:v>
                </c:pt>
                <c:pt idx="449">
                  <c:v>-0.18675199674817541</c:v>
                </c:pt>
                <c:pt idx="450">
                  <c:v>-0.18565967858477642</c:v>
                </c:pt>
                <c:pt idx="451">
                  <c:v>-0.18457775557946901</c:v>
                </c:pt>
                <c:pt idx="452">
                  <c:v>-0.18350608751070596</c:v>
                </c:pt>
                <c:pt idx="453">
                  <c:v>-0.18244453662661714</c:v>
                </c:pt>
                <c:pt idx="454">
                  <c:v>-0.18139296759120777</c:v>
                </c:pt>
                <c:pt idx="455">
                  <c:v>-0.1803512474319526</c:v>
                </c:pt>
                <c:pt idx="456">
                  <c:v>-0.17931924548874476</c:v>
                </c:pt>
                <c:pt idx="457">
                  <c:v>-0.17829683336415769</c:v>
                </c:pt>
                <c:pt idx="458">
                  <c:v>-0.17728388487498214</c:v>
                </c:pt>
                <c:pt idx="459">
                  <c:v>-0.17628027600499949</c:v>
                </c:pt>
                <c:pt idx="460">
                  <c:v>-0.17528588485895477</c:v>
                </c:pt>
                <c:pt idx="461">
                  <c:v>-0.17430059161769507</c:v>
                </c:pt>
                <c:pt idx="462">
                  <c:v>-0.17332427849443785</c:v>
                </c:pt>
                <c:pt idx="463">
                  <c:v>-0.17235682969213667</c:v>
                </c:pt>
                <c:pt idx="464">
                  <c:v>-0.17139813136191315</c:v>
                </c:pt>
                <c:pt idx="465">
                  <c:v>-0.17044807156252237</c:v>
                </c:pt>
                <c:pt idx="466">
                  <c:v>-0.16950654022082451</c:v>
                </c:pt>
                <c:pt idx="467">
                  <c:v>-0.16857342909323098</c:v>
                </c:pt>
                <c:pt idx="468">
                  <c:v>-0.1676486317280996</c:v>
                </c:pt>
                <c:pt idx="469">
                  <c:v>-0.16673204342904988</c:v>
                </c:pt>
                <c:pt idx="470">
                  <c:v>-0.16582356121917369</c:v>
                </c:pt>
                <c:pt idx="471">
                  <c:v>-0.16492308380611517</c:v>
                </c:pt>
                <c:pt idx="472">
                  <c:v>-0.16403051154799531</c:v>
                </c:pt>
                <c:pt idx="473">
                  <c:v>-0.16314574642015822</c:v>
                </c:pt>
                <c:pt idx="474">
                  <c:v>-0.16226869198271557</c:v>
                </c:pt>
                <c:pt idx="475">
                  <c:v>-0.16139925334886687</c:v>
                </c:pt>
                <c:pt idx="476">
                  <c:v>-0.16053733715397453</c:v>
                </c:pt>
                <c:pt idx="477">
                  <c:v>-0.15968285152537248</c:v>
                </c:pt>
                <c:pt idx="478">
                  <c:v>-0.15883570605288866</c:v>
                </c:pt>
                <c:pt idx="479">
                  <c:v>-0.15799581176006086</c:v>
                </c:pt>
                <c:pt idx="480">
                  <c:v>-0.15716308107602783</c:v>
                </c:pt>
                <c:pt idx="481">
                  <c:v>-0.15633742780807752</c:v>
                </c:pt>
                <c:pt idx="482">
                  <c:v>-0.15551876711483309</c:v>
                </c:pt>
                <c:pt idx="483">
                  <c:v>-0.15470701548006166</c:v>
                </c:pt>
                <c:pt idx="484">
                  <c:v>-0.15390209068708721</c:v>
                </c:pt>
                <c:pt idx="485">
                  <c:v>-0.15310391179379232</c:v>
                </c:pt>
                <c:pt idx="486">
                  <c:v>-0.15231239910819314</c:v>
                </c:pt>
                <c:pt idx="487">
                  <c:v>-0.15152747416457182</c:v>
                </c:pt>
                <c:pt idx="488">
                  <c:v>-0.15074905970015187</c:v>
                </c:pt>
                <c:pt idx="489">
                  <c:v>-0.14997707963230242</c:v>
                </c:pt>
                <c:pt idx="490">
                  <c:v>-0.1492114590362569</c:v>
                </c:pt>
                <c:pt idx="491">
                  <c:v>-0.14845212412333336</c:v>
                </c:pt>
                <c:pt idx="492">
                  <c:v>-0.14769900221964238</c:v>
                </c:pt>
                <c:pt idx="493">
                  <c:v>-0.14695202174527119</c:v>
                </c:pt>
                <c:pt idx="494">
                  <c:v>-0.14621111219393015</c:v>
                </c:pt>
                <c:pt idx="495">
                  <c:v>-0.14547620411305109</c:v>
                </c:pt>
                <c:pt idx="496">
                  <c:v>-0.14474722908432494</c:v>
                </c:pt>
                <c:pt idx="497">
                  <c:v>-0.14402411970466764</c:v>
                </c:pt>
                <c:pt idx="498">
                  <c:v>-0.14330680956760355</c:v>
                </c:pt>
                <c:pt idx="499">
                  <c:v>-0.14259523324505577</c:v>
                </c:pt>
              </c:numCache>
            </c:numRef>
          </c:xVal>
          <c:yVal>
            <c:numRef>
              <c:f>'Simulated data (low damping)'!$F$21:$F$520</c:f>
              <c:numCache>
                <c:formatCode>0.000</c:formatCode>
                <c:ptCount val="500"/>
                <c:pt idx="0">
                  <c:v>2.5251249936871878E-3</c:v>
                </c:pt>
                <c:pt idx="1">
                  <c:v>2.6750823613711141E-3</c:v>
                </c:pt>
                <c:pt idx="2">
                  <c:v>2.8255896199552684E-3</c:v>
                </c:pt>
                <c:pt idx="3">
                  <c:v>2.9766788060987016E-3</c:v>
                </c:pt>
                <c:pt idx="4">
                  <c:v>3.1283822580212171E-3</c:v>
                </c:pt>
                <c:pt idx="5">
                  <c:v>3.280732633165469E-3</c:v>
                </c:pt>
                <c:pt idx="6">
                  <c:v>3.4337629261709337E-3</c:v>
                </c:pt>
                <c:pt idx="7">
                  <c:v>3.587506487178553E-3</c:v>
                </c:pt>
                <c:pt idx="8">
                  <c:v>3.7419970404853945E-3</c:v>
                </c:pt>
                <c:pt idx="9">
                  <c:v>3.897268703569236E-3</c:v>
                </c:pt>
                <c:pt idx="10">
                  <c:v>4.0533560065035591E-3</c:v>
                </c:pt>
                <c:pt idx="11">
                  <c:v>4.2102939117840835E-3</c:v>
                </c:pt>
                <c:pt idx="12">
                  <c:v>4.3681178345886208E-3</c:v>
                </c:pt>
                <c:pt idx="13">
                  <c:v>4.5268636634927467E-3</c:v>
                </c:pt>
                <c:pt idx="14">
                  <c:v>4.6865677816645543E-3</c:v>
                </c:pt>
                <c:pt idx="15">
                  <c:v>4.8472670885624704E-3</c:v>
                </c:pt>
                <c:pt idx="16">
                  <c:v>5.008999022161063E-3</c:v>
                </c:pt>
                <c:pt idx="17">
                  <c:v>5.1718015817305424E-3</c:v>
                </c:pt>
                <c:pt idx="18">
                  <c:v>5.3357133511966522E-3</c:v>
                </c:pt>
                <c:pt idx="19">
                  <c:v>5.5007735231086064E-3</c:v>
                </c:pt>
                <c:pt idx="20">
                  <c:v>5.6670219232437535E-3</c:v>
                </c:pt>
                <c:pt idx="21">
                  <c:v>5.8344990358787808E-3</c:v>
                </c:pt>
                <c:pt idx="22">
                  <c:v>6.003246029758361E-3</c:v>
                </c:pt>
                <c:pt idx="23">
                  <c:v>6.1733047847934014E-3</c:v>
                </c:pt>
                <c:pt idx="24">
                  <c:v>6.3447179195223287E-3</c:v>
                </c:pt>
                <c:pt idx="25">
                  <c:v>6.5175288193701601E-3</c:v>
                </c:pt>
                <c:pt idx="26">
                  <c:v>6.6917816657415764E-3</c:v>
                </c:pt>
                <c:pt idx="27">
                  <c:v>6.8675214659856361E-3</c:v>
                </c:pt>
                <c:pt idx="28">
                  <c:v>7.0447940842714466E-3</c:v>
                </c:pt>
                <c:pt idx="29">
                  <c:v>7.2236462734156385E-3</c:v>
                </c:pt>
                <c:pt idx="30">
                  <c:v>7.4041257077043622E-3</c:v>
                </c:pt>
                <c:pt idx="31">
                  <c:v>7.5862810167542719E-3</c:v>
                </c:pt>
                <c:pt idx="32">
                  <c:v>7.7701618204589623E-3</c:v>
                </c:pt>
                <c:pt idx="33">
                  <c:v>7.9558187650692891E-3</c:v>
                </c:pt>
                <c:pt idx="34">
                  <c:v>8.1433035604582954E-3</c:v>
                </c:pt>
                <c:pt idx="35">
                  <c:v>8.332669018623555E-3</c:v>
                </c:pt>
                <c:pt idx="36">
                  <c:v>8.5239690934822854E-3</c:v>
                </c:pt>
                <c:pt idx="37">
                  <c:v>8.7172589220170186E-3</c:v>
                </c:pt>
                <c:pt idx="38">
                  <c:v>8.9125948668323171E-3</c:v>
                </c:pt>
                <c:pt idx="39">
                  <c:v>9.1100345601857931E-3</c:v>
                </c:pt>
                <c:pt idx="40">
                  <c:v>9.3096369495596597E-3</c:v>
                </c:pt>
                <c:pt idx="41">
                  <c:v>9.5114623448422E-3</c:v>
                </c:pt>
                <c:pt idx="42">
                  <c:v>9.7155724671916712E-3</c:v>
                </c:pt>
                <c:pt idx="43">
                  <c:v>9.9220304996589358E-3</c:v>
                </c:pt>
                <c:pt idx="44">
                  <c:v>1.0130901139648398E-2</c:v>
                </c:pt>
                <c:pt idx="45">
                  <c:v>1.0342250653300992E-2</c:v>
                </c:pt>
                <c:pt idx="46">
                  <c:v>1.0556146931886888E-2</c:v>
                </c:pt>
                <c:pt idx="47">
                  <c:v>1.0772659550299978E-2</c:v>
                </c:pt>
                <c:pt idx="48">
                  <c:v>1.0991859827750703E-2</c:v>
                </c:pt>
                <c:pt idx="49">
                  <c:v>1.1213820890758628E-2</c:v>
                </c:pt>
                <c:pt idx="50">
                  <c:v>1.1438617738551229E-2</c:v>
                </c:pt>
                <c:pt idx="51">
                  <c:v>1.1666327310980797E-2</c:v>
                </c:pt>
                <c:pt idx="52">
                  <c:v>1.1897028559077006E-2</c:v>
                </c:pt>
                <c:pt idx="53">
                  <c:v>1.2130802518358682E-2</c:v>
                </c:pt>
                <c:pt idx="54">
                  <c:v>1.2367732385034772E-2</c:v>
                </c:pt>
                <c:pt idx="55">
                  <c:v>1.2607903595231135E-2</c:v>
                </c:pt>
                <c:pt idx="56">
                  <c:v>1.285140390738704E-2</c:v>
                </c:pt>
                <c:pt idx="57">
                  <c:v>1.3098323487972697E-2</c:v>
                </c:pt>
                <c:pt idx="58">
                  <c:v>1.3348755000687235E-2</c:v>
                </c:pt>
                <c:pt idx="59">
                  <c:v>1.3602793699304987E-2</c:v>
                </c:pt>
                <c:pt idx="60">
                  <c:v>1.3860537524346928E-2</c:v>
                </c:pt>
                <c:pt idx="61">
                  <c:v>1.4122087203763707E-2</c:v>
                </c:pt>
                <c:pt idx="62">
                  <c:v>1.4387546357826762E-2</c:v>
                </c:pt>
                <c:pt idx="63">
                  <c:v>1.465702160843479E-2</c:v>
                </c:pt>
                <c:pt idx="64">
                  <c:v>1.4930622693054174E-2</c:v>
                </c:pt>
                <c:pt idx="65">
                  <c:v>1.5208462583524197E-2</c:v>
                </c:pt>
                <c:pt idx="66">
                  <c:v>1.5490657609970546E-2</c:v>
                </c:pt>
                <c:pt idx="67">
                  <c:v>1.5777327590084444E-2</c:v>
                </c:pt>
                <c:pt idx="68">
                  <c:v>1.606859596403911E-2</c:v>
                </c:pt>
                <c:pt idx="69">
                  <c:v>1.6364589935330767E-2</c:v>
                </c:pt>
                <c:pt idx="70">
                  <c:v>1.6665440617847815E-2</c:v>
                </c:pt>
                <c:pt idx="71">
                  <c:v>1.6971283189489254E-2</c:v>
                </c:pt>
                <c:pt idx="72">
                  <c:v>1.7282257052672022E-2</c:v>
                </c:pt>
                <c:pt idx="73">
                  <c:v>1.7598506002086709E-2</c:v>
                </c:pt>
                <c:pt idx="74">
                  <c:v>1.7920178400082244E-2</c:v>
                </c:pt>
                <c:pt idx="75">
                  <c:v>1.8247427360082571E-2</c:v>
                </c:pt>
                <c:pt idx="76">
                  <c:v>1.8580410938462369E-2</c:v>
                </c:pt>
                <c:pt idx="77">
                  <c:v>1.8919292335334337E-2</c:v>
                </c:pt>
                <c:pt idx="78">
                  <c:v>1.9264240104727968E-2</c:v>
                </c:pt>
                <c:pt idx="79">
                  <c:v>1.9615428374668713E-2</c:v>
                </c:pt>
                <c:pt idx="80">
                  <c:v>1.9973037077697649E-2</c:v>
                </c:pt>
                <c:pt idx="81">
                  <c:v>2.0337252192404915E-2</c:v>
                </c:pt>
                <c:pt idx="82">
                  <c:v>2.0708265996585675E-2</c:v>
                </c:pt>
                <c:pt idx="83">
                  <c:v>2.108627733266543E-2</c:v>
                </c:pt>
                <c:pt idx="84">
                  <c:v>2.1471491886081974E-2</c:v>
                </c:pt>
                <c:pt idx="85">
                  <c:v>2.1864122477354888E-2</c:v>
                </c:pt>
                <c:pt idx="86">
                  <c:v>2.2264389368619884E-2</c:v>
                </c:pt>
                <c:pt idx="87">
                  <c:v>2.2672520585455283E-2</c:v>
                </c:pt>
                <c:pt idx="88">
                  <c:v>2.3088752254881297E-2</c:v>
                </c:pt>
                <c:pt idx="89">
                  <c:v>2.3513328960470037E-2</c:v>
                </c:pt>
                <c:pt idx="90">
                  <c:v>2.3946504115565707E-2</c:v>
                </c:pt>
                <c:pt idx="91">
                  <c:v>2.4388540355680294E-2</c:v>
                </c:pt>
                <c:pt idx="92">
                  <c:v>2.4839709951201133E-2</c:v>
                </c:pt>
                <c:pt idx="93">
                  <c:v>2.5300295241622511E-2</c:v>
                </c:pt>
                <c:pt idx="94">
                  <c:v>2.5770589092595469E-2</c:v>
                </c:pt>
                <c:pt idx="95">
                  <c:v>2.6250895377178042E-2</c:v>
                </c:pt>
                <c:pt idx="96">
                  <c:v>2.6741529482762476E-2</c:v>
                </c:pt>
                <c:pt idx="97">
                  <c:v>2.7242818845258213E-2</c:v>
                </c:pt>
                <c:pt idx="98">
                  <c:v>2.775510351221917E-2</c:v>
                </c:pt>
                <c:pt idx="99">
                  <c:v>2.8278736736721873E-2</c:v>
                </c:pt>
                <c:pt idx="100">
                  <c:v>2.8814085603928917E-2</c:v>
                </c:pt>
                <c:pt idx="101">
                  <c:v>2.9361531692409772E-2</c:v>
                </c:pt>
                <c:pt idx="102">
                  <c:v>2.992147177243942E-2</c:v>
                </c:pt>
                <c:pt idx="103">
                  <c:v>3.049431854365604E-2</c:v>
                </c:pt>
                <c:pt idx="104">
                  <c:v>3.1080501414632335E-2</c:v>
                </c:pt>
                <c:pt idx="105">
                  <c:v>3.1680467327102876E-2</c:v>
                </c:pt>
                <c:pt idx="106">
                  <c:v>3.2294681627792705E-2</c:v>
                </c:pt>
                <c:pt idx="107">
                  <c:v>3.2923628991012449E-2</c:v>
                </c:pt>
                <c:pt idx="108">
                  <c:v>3.3567814395423425E-2</c:v>
                </c:pt>
                <c:pt idx="109">
                  <c:v>3.4227764158634426E-2</c:v>
                </c:pt>
                <c:pt idx="110">
                  <c:v>3.4904027033572253E-2</c:v>
                </c:pt>
                <c:pt idx="111">
                  <c:v>3.5597175370871932E-2</c:v>
                </c:pt>
                <c:pt idx="112">
                  <c:v>3.6307806351863328E-2</c:v>
                </c:pt>
                <c:pt idx="113">
                  <c:v>3.703654329708999E-2</c:v>
                </c:pt>
                <c:pt idx="114">
                  <c:v>3.7784037055686677E-2</c:v>
                </c:pt>
                <c:pt idx="115">
                  <c:v>3.855096748136734E-2</c:v>
                </c:pt>
                <c:pt idx="116">
                  <c:v>3.9338045001239018E-2</c:v>
                </c:pt>
                <c:pt idx="117">
                  <c:v>4.0146012284161738E-2</c:v>
                </c:pt>
                <c:pt idx="118">
                  <c:v>4.0975646015925869E-2</c:v>
                </c:pt>
                <c:pt idx="119">
                  <c:v>4.1827758789119603E-2</c:v>
                </c:pt>
                <c:pt idx="120">
                  <c:v>4.2703201116216852E-2</c:v>
                </c:pt>
                <c:pt idx="121">
                  <c:v>4.3602863575133988E-2</c:v>
                </c:pt>
                <c:pt idx="122">
                  <c:v>4.4527679097290614E-2</c:v>
                </c:pt>
                <c:pt idx="123">
                  <c:v>4.54786254090703E-2</c:v>
                </c:pt>
                <c:pt idx="124">
                  <c:v>4.6456727638521392E-2</c:v>
                </c:pt>
                <c:pt idx="125">
                  <c:v>4.7463061100172746E-2</c:v>
                </c:pt>
                <c:pt idx="126">
                  <c:v>4.8498754271976467E-2</c:v>
                </c:pt>
                <c:pt idx="127">
                  <c:v>4.9564991979637797E-2</c:v>
                </c:pt>
                <c:pt idx="128">
                  <c:v>5.0663018804966459E-2</c:v>
                </c:pt>
                <c:pt idx="129">
                  <c:v>5.1794142736394495E-2</c:v>
                </c:pt>
                <c:pt idx="130">
                  <c:v>5.2959739081472168E-2</c:v>
                </c:pt>
                <c:pt idx="131">
                  <c:v>5.4161254662988614E-2</c:v>
                </c:pt>
                <c:pt idx="132">
                  <c:v>5.5400212322392055E-2</c:v>
                </c:pt>
                <c:pt idx="133">
                  <c:v>5.6678215756423268E-2</c:v>
                </c:pt>
                <c:pt idx="134">
                  <c:v>5.7996954715352038E-2</c:v>
                </c:pt>
                <c:pt idx="135">
                  <c:v>5.9358210593948399E-2</c:v>
                </c:pt>
                <c:pt idx="136">
                  <c:v>6.0763862449357491E-2</c:v>
                </c:pt>
                <c:pt idx="137">
                  <c:v>6.2215893483415947E-2</c:v>
                </c:pt>
                <c:pt idx="138">
                  <c:v>6.3716398030689625E-2</c:v>
                </c:pt>
                <c:pt idx="139">
                  <c:v>6.5267589097669984E-2</c:v>
                </c:pt>
                <c:pt idx="140">
                  <c:v>6.687180650319427E-2</c:v>
                </c:pt>
                <c:pt idx="141">
                  <c:v>6.8531525675309637E-2</c:v>
                </c:pt>
                <c:pt idx="142">
                  <c:v>7.0249367165549179E-2</c:v>
                </c:pt>
                <c:pt idx="143">
                  <c:v>7.2028106948008777E-2</c:v>
                </c:pt>
                <c:pt idx="144">
                  <c:v>7.3870687577786226E-2</c:v>
                </c:pt>
                <c:pt idx="145">
                  <c:v>7.5780230291376816E-2</c:v>
                </c:pt>
                <c:pt idx="146">
                  <c:v>7.7760048140617793E-2</c:v>
                </c:pt>
                <c:pt idx="147">
                  <c:v>7.9813660261869007E-2</c:v>
                </c:pt>
                <c:pt idx="148">
                  <c:v>8.1944807393460703E-2</c:v>
                </c:pt>
                <c:pt idx="149">
                  <c:v>8.4157468767196417E-2</c:v>
                </c:pt>
                <c:pt idx="150">
                  <c:v>8.6455880514068981E-2</c:v>
                </c:pt>
                <c:pt idx="151">
                  <c:v>8.88445557405554E-2</c:v>
                </c:pt>
                <c:pt idx="152">
                  <c:v>9.1328306450161365E-2</c:v>
                </c:pt>
                <c:pt idx="153">
                  <c:v>9.3912267505590868E-2</c:v>
                </c:pt>
                <c:pt idx="154">
                  <c:v>9.660192285036559E-2</c:v>
                </c:pt>
                <c:pt idx="155">
                  <c:v>9.9403134235322987E-2</c:v>
                </c:pt>
                <c:pt idx="156">
                  <c:v>0.10232217272563821</c:v>
                </c:pt>
                <c:pt idx="157">
                  <c:v>0.10536575329840504</c:v>
                </c:pt>
                <c:pt idx="158">
                  <c:v>0.10854107287999155</c:v>
                </c:pt>
                <c:pt idx="159">
                  <c:v>0.11185585221711644</c:v>
                </c:pt>
                <c:pt idx="160">
                  <c:v>0.11531838202672672</c:v>
                </c:pt>
                <c:pt idx="161">
                  <c:v>0.11893757392832256</c:v>
                </c:pt>
                <c:pt idx="162">
                  <c:v>0.12272301672955738</c:v>
                </c:pt>
                <c:pt idx="163">
                  <c:v>0.12668503871315051</c:v>
                </c:pt>
                <c:pt idx="164">
                  <c:v>0.13083477666203688</c:v>
                </c:pt>
                <c:pt idx="165">
                  <c:v>0.13518425246220106</c:v>
                </c:pt>
                <c:pt idx="166">
                  <c:v>0.13974645824111026</c:v>
                </c:pt>
                <c:pt idx="167">
                  <c:v>0.14453545113682048</c:v>
                </c:pt>
                <c:pt idx="168">
                  <c:v>0.1495664589519338</c:v>
                </c:pt>
                <c:pt idx="169">
                  <c:v>0.15485599813152409</c:v>
                </c:pt>
                <c:pt idx="170">
                  <c:v>0.16042200571954091</c:v>
                </c:pt>
                <c:pt idx="171">
                  <c:v>0.16628398719959997</c:v>
                </c:pt>
                <c:pt idx="172">
                  <c:v>0.17246318242010752</c:v>
                </c:pt>
                <c:pt idx="173">
                  <c:v>0.17898275214831871</c:v>
                </c:pt>
                <c:pt idx="174">
                  <c:v>0.18586798820281375</c:v>
                </c:pt>
                <c:pt idx="175">
                  <c:v>0.19314655059057195</c:v>
                </c:pt>
                <c:pt idx="176">
                  <c:v>0.20084873563736455</c:v>
                </c:pt>
                <c:pt idx="177">
                  <c:v>0.20900777976556545</c:v>
                </c:pt>
                <c:pt idx="178">
                  <c:v>0.21766020436236561</c:v>
                </c:pt>
                <c:pt idx="179">
                  <c:v>0.22684620811891637</c:v>
                </c:pt>
                <c:pt idx="180">
                  <c:v>0.23661011433784118</c:v>
                </c:pt>
                <c:pt idx="181">
                  <c:v>0.24700088204039924</c:v>
                </c:pt>
                <c:pt idx="182">
                  <c:v>0.25807269130140009</c:v>
                </c:pt>
                <c:pt idx="183">
                  <c:v>0.26988561515630022</c:v>
                </c:pt>
                <c:pt idx="184">
                  <c:v>0.28250639273032441</c:v>
                </c:pt>
                <c:pt idx="185">
                  <c:v>0.29600932101967975</c:v>
                </c:pt>
                <c:pt idx="186">
                  <c:v>0.31047728611574843</c:v>
                </c:pt>
                <c:pt idx="187">
                  <c:v>0.32600295873524537</c:v>
                </c:pt>
                <c:pt idx="188">
                  <c:v>0.34269018386420119</c:v>
                </c:pt>
                <c:pt idx="189">
                  <c:v>0.36065560034091321</c:v>
                </c:pt>
                <c:pt idx="190">
                  <c:v>0.3800305335392189</c:v>
                </c:pt>
                <c:pt idx="191">
                  <c:v>0.40096321327250817</c:v>
                </c:pt>
                <c:pt idx="192">
                  <c:v>0.42362137999430255</c:v>
                </c:pt>
                <c:pt idx="193">
                  <c:v>0.44819535577959202</c:v>
                </c:pt>
                <c:pt idx="194">
                  <c:v>0.4749016729863772</c:v>
                </c:pt>
                <c:pt idx="195">
                  <c:v>0.50398737358300605</c:v>
                </c:pt>
                <c:pt idx="196">
                  <c:v>0.53573511666568274</c:v>
                </c:pt>
                <c:pt idx="197">
                  <c:v>0.57046926157664279</c:v>
                </c:pt>
                <c:pt idx="198">
                  <c:v>0.60856313024434616</c:v>
                </c:pt>
                <c:pt idx="199">
                  <c:v>0.65044769588345552</c:v>
                </c:pt>
                <c:pt idx="200">
                  <c:v>0.6966219968292745</c:v>
                </c:pt>
                <c:pt idx="201">
                  <c:v>0.74766563435708022</c:v>
                </c:pt>
                <c:pt idx="202">
                  <c:v>0.80425378105792755</c:v>
                </c:pt>
                <c:pt idx="203">
                  <c:v>0.86717519869358051</c:v>
                </c:pt>
                <c:pt idx="204">
                  <c:v>0.93735383423323904</c:v>
                </c:pt>
                <c:pt idx="205">
                  <c:v>1.0158746151751186</c:v>
                </c:pt>
                <c:pt idx="206">
                  <c:v>1.1040140719676175</c:v>
                </c:pt>
                <c:pt idx="207">
                  <c:v>1.2032763245257874</c:v>
                </c:pt>
                <c:pt idx="208">
                  <c:v>1.3154346892489019</c:v>
                </c:pt>
                <c:pt idx="209">
                  <c:v>1.442578532058292</c:v>
                </c:pt>
                <c:pt idx="210">
                  <c:v>1.5871637379463446</c:v>
                </c:pt>
                <c:pt idx="211">
                  <c:v>1.7520628311136386</c:v>
                </c:pt>
                <c:pt idx="212">
                  <c:v>1.9406066189314584</c:v>
                </c:pt>
                <c:pt idx="213">
                  <c:v>2.1566020864280242</c:v>
                </c:pt>
                <c:pt idx="214">
                  <c:v>2.4042994311691488</c:v>
                </c:pt>
                <c:pt idx="215">
                  <c:v>2.6882623716277885</c:v>
                </c:pt>
                <c:pt idx="216">
                  <c:v>3.013067965555559</c:v>
                </c:pt>
                <c:pt idx="217">
                  <c:v>3.3827248451235934</c:v>
                </c:pt>
                <c:pt idx="218">
                  <c:v>3.7996586203799168</c:v>
                </c:pt>
                <c:pt idx="219">
                  <c:v>4.2630941401655331</c:v>
                </c:pt>
                <c:pt idx="220">
                  <c:v>4.7667241433306016</c:v>
                </c:pt>
                <c:pt idx="221">
                  <c:v>5.2957974753997927</c:v>
                </c:pt>
                <c:pt idx="222">
                  <c:v>5.8243109138594349</c:v>
                </c:pt>
                <c:pt idx="223">
                  <c:v>6.313840407006114</c:v>
                </c:pt>
                <c:pt idx="224">
                  <c:v>6.7162558863504209</c:v>
                </c:pt>
                <c:pt idx="225">
                  <c:v>6.9820497248973741</c:v>
                </c:pt>
                <c:pt idx="226">
                  <c:v>7.0732514858926052</c:v>
                </c:pt>
                <c:pt idx="227">
                  <c:v>6.9758262315882806</c:v>
                </c:pt>
                <c:pt idx="228">
                  <c:v>6.7047504554414168</c:v>
                </c:pt>
                <c:pt idx="229">
                  <c:v>6.298604832428925</c:v>
                </c:pt>
                <c:pt idx="230">
                  <c:v>5.8070441330636839</c:v>
                </c:pt>
                <c:pt idx="231">
                  <c:v>5.2779749679132673</c:v>
                </c:pt>
                <c:pt idx="232">
                  <c:v>4.7494207234600987</c:v>
                </c:pt>
                <c:pt idx="233">
                  <c:v>4.2469734543838262</c:v>
                </c:pt>
                <c:pt idx="234">
                  <c:v>3.7850518872955297</c:v>
                </c:pt>
                <c:pt idx="235">
                  <c:v>3.369732745246</c:v>
                </c:pt>
                <c:pt idx="236">
                  <c:v>3.0016500893893907</c:v>
                </c:pt>
                <c:pt idx="237">
                  <c:v>2.6783028123839832</c:v>
                </c:pt>
                <c:pt idx="238">
                  <c:v>2.3956496645719096</c:v>
                </c:pt>
                <c:pt idx="239">
                  <c:v>2.1491065537756584</c:v>
                </c:pt>
                <c:pt idx="240">
                  <c:v>1.9341166228251414</c:v>
                </c:pt>
                <c:pt idx="241">
                  <c:v>1.7464431429575633</c:v>
                </c:pt>
                <c:pt idx="242">
                  <c:v>1.5822949495795497</c:v>
                </c:pt>
                <c:pt idx="243">
                  <c:v>1.4383570860951633</c:v>
                </c:pt>
                <c:pt idx="244">
                  <c:v>1.3117717559646345</c:v>
                </c:pt>
                <c:pt idx="245">
                  <c:v>1.2000961975053532</c:v>
                </c:pt>
                <c:pt idx="246">
                  <c:v>1.1012524501882561</c:v>
                </c:pt>
                <c:pt idx="247">
                  <c:v>1.0134769591291708</c:v>
                </c:pt>
                <c:pt idx="248">
                  <c:v>0.93527388091294361</c:v>
                </c:pt>
                <c:pt idx="249">
                  <c:v>0.86537366384879721</c:v>
                </c:pt>
                <c:pt idx="250">
                  <c:v>0.80269724780268981</c:v>
                </c:pt>
                <c:pt idx="251">
                  <c:v>0.74632561325918834</c:v>
                </c:pt>
                <c:pt idx="252">
                  <c:v>0.69547413715944451</c:v>
                </c:pt>
                <c:pt idx="253">
                  <c:v>0.64947112672170382</c:v>
                </c:pt>
                <c:pt idx="254">
                  <c:v>0.60773991136666206</c:v>
                </c:pt>
                <c:pt idx="255">
                  <c:v>0.5697839262148866</c:v>
                </c:pt>
                <c:pt idx="256">
                  <c:v>0.53517429067462308</c:v>
                </c:pt>
                <c:pt idx="257">
                  <c:v>0.50353945792007004</c:v>
                </c:pt>
                <c:pt idx="258">
                  <c:v>0.47455657855727873</c:v>
                </c:pt>
                <c:pt idx="259">
                  <c:v>0.44794428157184657</c:v>
                </c:pt>
                <c:pt idx="260">
                  <c:v>0.42345662700797032</c:v>
                </c:pt>
                <c:pt idx="261">
                  <c:v>0.40087802808501677</c:v>
                </c:pt>
                <c:pt idx="262">
                  <c:v>0.38001897644029603</c:v>
                </c:pt>
                <c:pt idx="263">
                  <c:v>0.36071243387799262</c:v>
                </c:pt>
                <c:pt idx="264">
                  <c:v>0.34281077837976365</c:v>
                </c:pt>
                <c:pt idx="265">
                  <c:v>0.32618321208352602</c:v>
                </c:pt>
                <c:pt idx="266">
                  <c:v>0.31071355524126032</c:v>
                </c:pt>
                <c:pt idx="267">
                  <c:v>0.29629836348437222</c:v>
                </c:pt>
                <c:pt idx="268">
                  <c:v>0.28284531660669554</c:v>
                </c:pt>
                <c:pt idx="269">
                  <c:v>0.27027183597424725</c:v>
                </c:pt>
                <c:pt idx="270">
                  <c:v>0.25850389495824488</c:v>
                </c:pt>
                <c:pt idx="271">
                  <c:v>0.24747499276550583</c:v>
                </c:pt>
                <c:pt idx="272">
                  <c:v>0.23712526695295272</c:v>
                </c:pt>
                <c:pt idx="273">
                  <c:v>0.22740072395877201</c:v>
                </c:pt>
                <c:pt idx="274">
                  <c:v>0.21825257032215217</c:v>
                </c:pt>
                <c:pt idx="275">
                  <c:v>0.20963663002624006</c:v>
                </c:pt>
                <c:pt idx="276">
                  <c:v>0.20151283569002887</c:v>
                </c:pt>
                <c:pt idx="277">
                  <c:v>0.19384478323946192</c:v>
                </c:pt>
                <c:pt idx="278">
                  <c:v>0.18659934127517519</c:v>
                </c:pt>
                <c:pt idx="279">
                  <c:v>0.17974630768018809</c:v>
                </c:pt>
                <c:pt idx="280">
                  <c:v>0.17325810712116962</c:v>
                </c:pt>
                <c:pt idx="281">
                  <c:v>0.16710952402901327</c:v>
                </c:pt>
                <c:pt idx="282">
                  <c:v>0.16127746642880508</c:v>
                </c:pt>
                <c:pt idx="283">
                  <c:v>0.15574075665089546</c:v>
                </c:pt>
                <c:pt idx="284">
                  <c:v>0.1504799455141857</c:v>
                </c:pt>
                <c:pt idx="285">
                  <c:v>0.14547714704681669</c:v>
                </c:pt>
                <c:pt idx="286">
                  <c:v>0.14071589121213743</c:v>
                </c:pt>
                <c:pt idx="287">
                  <c:v>0.13618099245063564</c:v>
                </c:pt>
                <c:pt idx="288">
                  <c:v>0.13185843214100718</c:v>
                </c:pt>
                <c:pt idx="289">
                  <c:v>0.12773525333362509</c:v>
                </c:pt>
                <c:pt idx="290">
                  <c:v>0.12379946632396081</c:v>
                </c:pt>
                <c:pt idx="291">
                  <c:v>0.12003996381750898</c:v>
                </c:pt>
                <c:pt idx="292">
                  <c:v>0.11644644459607827</c:v>
                </c:pt>
                <c:pt idx="293">
                  <c:v>0.11300934473179269</c:v>
                </c:pt>
                <c:pt idx="294">
                  <c:v>0.10971977551303892</c:v>
                </c:pt>
                <c:pt idx="295">
                  <c:v>0.10656946734862489</c:v>
                </c:pt>
                <c:pt idx="296">
                  <c:v>0.10355071900488243</c:v>
                </c:pt>
                <c:pt idx="297">
                  <c:v>0.10065635160729038</c:v>
                </c:pt>
                <c:pt idx="298">
                  <c:v>9.7879666905071855E-2</c:v>
                </c:pt>
                <c:pt idx="299">
                  <c:v>9.5214409355512272E-2</c:v>
                </c:pt>
                <c:pt idx="300">
                  <c:v>9.2654731635651813E-2</c:v>
                </c:pt>
                <c:pt idx="301">
                  <c:v>9.0195163233535255E-2</c:v>
                </c:pt>
                <c:pt idx="302">
                  <c:v>8.7830581810212652E-2</c:v>
                </c:pt>
                <c:pt idx="303">
                  <c:v>8.555618705792202E-2</c:v>
                </c:pt>
                <c:pt idx="304">
                  <c:v>8.3367476809974028E-2</c:v>
                </c:pt>
                <c:pt idx="305">
                  <c:v>8.1260225184348583E-2</c:v>
                </c:pt>
                <c:pt idx="306">
                  <c:v>7.9230462566365678E-2</c:v>
                </c:pt>
                <c:pt idx="307">
                  <c:v>7.7274457256409149E-2</c:v>
                </c:pt>
                <c:pt idx="308">
                  <c:v>7.5388698626915468E-2</c:v>
                </c:pt>
                <c:pt idx="309">
                  <c:v>7.3569881648978666E-2</c:v>
                </c:pt>
                <c:pt idx="310">
                  <c:v>7.181489266323661E-2</c:v>
                </c:pt>
                <c:pt idx="311">
                  <c:v>7.0120796282410858E-2</c:v>
                </c:pt>
                <c:pt idx="312">
                  <c:v>6.8484823324169455E-2</c:v>
                </c:pt>
                <c:pt idx="313">
                  <c:v>6.6904359683039705E-2</c:v>
                </c:pt>
                <c:pt idx="314">
                  <c:v>6.5376936059062224E-2</c:v>
                </c:pt>
                <c:pt idx="315">
                  <c:v>6.3900218468876405E-2</c:v>
                </c:pt>
                <c:pt idx="316">
                  <c:v>6.2471999472077912E-2</c:v>
                </c:pt>
                <c:pt idx="317">
                  <c:v>6.1090190052082161E-2</c:v>
                </c:pt>
                <c:pt idx="318">
                  <c:v>5.9752812096455943E-2</c:v>
                </c:pt>
                <c:pt idx="319">
                  <c:v>5.8457991426816243E-2</c:v>
                </c:pt>
                <c:pt idx="320">
                  <c:v>5.7203951333004648E-2</c:v>
                </c:pt>
                <c:pt idx="321">
                  <c:v>5.5989006570390895E-2</c:v>
                </c:pt>
                <c:pt idx="322">
                  <c:v>5.4811557782885434E-2</c:v>
                </c:pt>
                <c:pt idx="323">
                  <c:v>5.3670086317599633E-2</c:v>
                </c:pt>
                <c:pt idx="324">
                  <c:v>5.2563149400119032E-2</c:v>
                </c:pt>
                <c:pt idx="325">
                  <c:v>5.1489375642086284E-2</c:v>
                </c:pt>
                <c:pt idx="326">
                  <c:v>5.0447460855259543E-2</c:v>
                </c:pt>
                <c:pt idx="327">
                  <c:v>4.9436164148442978E-2</c:v>
                </c:pt>
                <c:pt idx="328">
                  <c:v>4.8454304285706865E-2</c:v>
                </c:pt>
                <c:pt idx="329">
                  <c:v>4.7500756286144835E-2</c:v>
                </c:pt>
                <c:pt idx="330">
                  <c:v>4.6574448247076322E-2</c:v>
                </c:pt>
                <c:pt idx="331">
                  <c:v>4.5674358374108034E-2</c:v>
                </c:pt>
                <c:pt idx="332">
                  <c:v>4.479951220283835E-2</c:v>
                </c:pt>
                <c:pt idx="333">
                  <c:v>4.3948979998232801E-2</c:v>
                </c:pt>
                <c:pt idx="334">
                  <c:v>4.3121874318831674E-2</c:v>
                </c:pt>
                <c:pt idx="335">
                  <c:v>4.2317347733983685E-2</c:v>
                </c:pt>
                <c:pt idx="336">
                  <c:v>4.1534590683238851E-2</c:v>
                </c:pt>
                <c:pt idx="337">
                  <c:v>4.0772829467894602E-2</c:v>
                </c:pt>
                <c:pt idx="338">
                  <c:v>4.0031324365470314E-2</c:v>
                </c:pt>
                <c:pt idx="339">
                  <c:v>3.9309367858604685E-2</c:v>
                </c:pt>
                <c:pt idx="340">
                  <c:v>3.8606282970523299E-2</c:v>
                </c:pt>
                <c:pt idx="341">
                  <c:v>3.7921421699825007E-2</c:v>
                </c:pt>
                <c:pt idx="342">
                  <c:v>3.7254163547884515E-2</c:v>
                </c:pt>
                <c:pt idx="343">
                  <c:v>3.6603914132672347E-2</c:v>
                </c:pt>
                <c:pt idx="344">
                  <c:v>3.5970103883254986E-2</c:v>
                </c:pt>
                <c:pt idx="345">
                  <c:v>3.5352186809663184E-2</c:v>
                </c:pt>
                <c:pt idx="346">
                  <c:v>3.4749639343204596E-2</c:v>
                </c:pt>
                <c:pt idx="347">
                  <c:v>3.4161959242656373E-2</c:v>
                </c:pt>
                <c:pt idx="348">
                  <c:v>3.3588664562102036E-2</c:v>
                </c:pt>
                <c:pt idx="349">
                  <c:v>3.3029292676480949E-2</c:v>
                </c:pt>
                <c:pt idx="350">
                  <c:v>3.2483399361197637E-2</c:v>
                </c:pt>
                <c:pt idx="351">
                  <c:v>3.1950557922395838E-2</c:v>
                </c:pt>
                <c:pt idx="352">
                  <c:v>3.1430358374740307E-2</c:v>
                </c:pt>
                <c:pt idx="353">
                  <c:v>3.0922406663768064E-2</c:v>
                </c:pt>
                <c:pt idx="354">
                  <c:v>3.0426323930073496E-2</c:v>
                </c:pt>
                <c:pt idx="355">
                  <c:v>2.9941745812778926E-2</c:v>
                </c:pt>
                <c:pt idx="356">
                  <c:v>2.9468321789915538E-2</c:v>
                </c:pt>
                <c:pt idx="357">
                  <c:v>2.9005714553499182E-2</c:v>
                </c:pt>
                <c:pt idx="358">
                  <c:v>2.8553599417234066E-2</c:v>
                </c:pt>
                <c:pt idx="359">
                  <c:v>2.8111663754914893E-2</c:v>
                </c:pt>
                <c:pt idx="360">
                  <c:v>2.767960646772491E-2</c:v>
                </c:pt>
                <c:pt idx="361">
                  <c:v>2.7257137478745239E-2</c:v>
                </c:pt>
                <c:pt idx="362">
                  <c:v>2.684397725310108E-2</c:v>
                </c:pt>
                <c:pt idx="363">
                  <c:v>2.6439856342271154E-2</c:v>
                </c:pt>
                <c:pt idx="364">
                  <c:v>2.604451495118178E-2</c:v>
                </c:pt>
                <c:pt idx="365">
                  <c:v>2.5657702526794546E-2</c:v>
                </c:pt>
                <c:pt idx="366">
                  <c:v>2.5279177366978132E-2</c:v>
                </c:pt>
                <c:pt idx="367">
                  <c:v>2.490870624853082E-2</c:v>
                </c:pt>
                <c:pt idx="368">
                  <c:v>2.4546064073290772E-2</c:v>
                </c:pt>
                <c:pt idx="369">
                  <c:v>2.4191033531337364E-2</c:v>
                </c:pt>
                <c:pt idx="370">
                  <c:v>2.3843404780347511E-2</c:v>
                </c:pt>
                <c:pt idx="371">
                  <c:v>2.3502975140228709E-2</c:v>
                </c:pt>
                <c:pt idx="372">
                  <c:v>2.316954880220368E-2</c:v>
                </c:pt>
                <c:pt idx="373">
                  <c:v>2.2842936551570835E-2</c:v>
                </c:pt>
                <c:pt idx="374">
                  <c:v>2.2522955503412021E-2</c:v>
                </c:pt>
                <c:pt idx="375">
                  <c:v>2.2209428850561441E-2</c:v>
                </c:pt>
                <c:pt idx="376">
                  <c:v>2.1902185623191149E-2</c:v>
                </c:pt>
                <c:pt idx="377">
                  <c:v>2.160106045940546E-2</c:v>
                </c:pt>
                <c:pt idx="378">
                  <c:v>2.1305893386272819E-2</c:v>
                </c:pt>
                <c:pt idx="379">
                  <c:v>2.1016529610756417E-2</c:v>
                </c:pt>
                <c:pt idx="380">
                  <c:v>2.0732819320035963E-2</c:v>
                </c:pt>
                <c:pt idx="381">
                  <c:v>2.0454617490742101E-2</c:v>
                </c:pt>
                <c:pt idx="382">
                  <c:v>2.0181783706652225E-2</c:v>
                </c:pt>
                <c:pt idx="383">
                  <c:v>1.991418198442186E-2</c:v>
                </c:pt>
                <c:pt idx="384">
                  <c:v>1.9651680606949853E-2</c:v>
                </c:pt>
                <c:pt idx="385">
                  <c:v>1.9394151963997883E-2</c:v>
                </c:pt>
                <c:pt idx="386">
                  <c:v>1.9141472399706042E-2</c:v>
                </c:pt>
                <c:pt idx="387">
                  <c:v>1.8893522066665801E-2</c:v>
                </c:pt>
                <c:pt idx="388">
                  <c:v>1.8650184786230581E-2</c:v>
                </c:pt>
                <c:pt idx="389">
                  <c:v>1.8411347914761084E-2</c:v>
                </c:pt>
                <c:pt idx="390">
                  <c:v>1.8176902215519455E-2</c:v>
                </c:pt>
                <c:pt idx="391">
                  <c:v>1.7946741735941477E-2</c:v>
                </c:pt>
                <c:pt idx="392">
                  <c:v>1.7720763690030446E-2</c:v>
                </c:pt>
                <c:pt idx="393">
                  <c:v>1.7498868345630306E-2</c:v>
                </c:pt>
                <c:pt idx="394">
                  <c:v>1.7280958916348073E-2</c:v>
                </c:pt>
                <c:pt idx="395">
                  <c:v>1.7066941457908061E-2</c:v>
                </c:pt>
                <c:pt idx="396">
                  <c:v>1.6856724768731544E-2</c:v>
                </c:pt>
                <c:pt idx="397">
                  <c:v>1.6650220294546211E-2</c:v>
                </c:pt>
                <c:pt idx="398">
                  <c:v>1.644734203684017E-2</c:v>
                </c:pt>
                <c:pt idx="399">
                  <c:v>1.6248006464984411E-2</c:v>
                </c:pt>
                <c:pt idx="400">
                  <c:v>1.6052132431856943E-2</c:v>
                </c:pt>
                <c:pt idx="401">
                  <c:v>1.5859641092810083E-2</c:v>
                </c:pt>
                <c:pt idx="402">
                  <c:v>1.5670455827830609E-2</c:v>
                </c:pt>
                <c:pt idx="403">
                  <c:v>1.5484502166749814E-2</c:v>
                </c:pt>
                <c:pt idx="404">
                  <c:v>1.5301707717367791E-2</c:v>
                </c:pt>
                <c:pt idx="405">
                  <c:v>1.5122002096363088E-2</c:v>
                </c:pt>
                <c:pt idx="406">
                  <c:v>1.4945316862865037E-2</c:v>
                </c:pt>
                <c:pt idx="407">
                  <c:v>1.4771585454572227E-2</c:v>
                </c:pt>
                <c:pt idx="408">
                  <c:v>1.4600743126306404E-2</c:v>
                </c:pt>
                <c:pt idx="409">
                  <c:v>1.4432726890896185E-2</c:v>
                </c:pt>
                <c:pt idx="410">
                  <c:v>1.4267475462290388E-2</c:v>
                </c:pt>
                <c:pt idx="411">
                  <c:v>1.4104929200805342E-2</c:v>
                </c:pt>
                <c:pt idx="412">
                  <c:v>1.3945030060415376E-2</c:v>
                </c:pt>
                <c:pt idx="413">
                  <c:v>1.378772153799976E-2</c:v>
                </c:pt>
                <c:pt idx="414">
                  <c:v>1.3632948624463693E-2</c:v>
                </c:pt>
                <c:pt idx="415">
                  <c:v>1.348065775765468E-2</c:v>
                </c:pt>
                <c:pt idx="416">
                  <c:v>1.3330796776999417E-2</c:v>
                </c:pt>
                <c:pt idx="417">
                  <c:v>1.3183314879789717E-2</c:v>
                </c:pt>
                <c:pt idx="418">
                  <c:v>1.303816257904942E-2</c:v>
                </c:pt>
                <c:pt idx="419">
                  <c:v>1.2895291662917242E-2</c:v>
                </c:pt>
                <c:pt idx="420">
                  <c:v>1.2754655155483751E-2</c:v>
                </c:pt>
                <c:pt idx="421">
                  <c:v>1.261620727902312E-2</c:v>
                </c:pt>
                <c:pt idx="422">
                  <c:v>1.2479903417563358E-2</c:v>
                </c:pt>
                <c:pt idx="423">
                  <c:v>1.2345700081741086E-2</c:v>
                </c:pt>
                <c:pt idx="424">
                  <c:v>1.2213554874889329E-2</c:v>
                </c:pt>
                <c:pt idx="425">
                  <c:v>1.2083426460309297E-2</c:v>
                </c:pt>
                <c:pt idx="426">
                  <c:v>1.1955274529679018E-2</c:v>
                </c:pt>
                <c:pt idx="427">
                  <c:v>1.182905977255406E-2</c:v>
                </c:pt>
                <c:pt idx="428">
                  <c:v>1.1704743846917458E-2</c:v>
                </c:pt>
                <c:pt idx="429">
                  <c:v>1.1582289350737669E-2</c:v>
                </c:pt>
                <c:pt idx="430">
                  <c:v>1.1461659794495541E-2</c:v>
                </c:pt>
                <c:pt idx="431">
                  <c:v>1.134281957464265E-2</c:v>
                </c:pt>
                <c:pt idx="432">
                  <c:v>1.1225733947955122E-2</c:v>
                </c:pt>
                <c:pt idx="433">
                  <c:v>1.1110369006748671E-2</c:v>
                </c:pt>
                <c:pt idx="434">
                  <c:v>1.0996691654921904E-2</c:v>
                </c:pt>
                <c:pt idx="435">
                  <c:v>1.0884669584796502E-2</c:v>
                </c:pt>
                <c:pt idx="436">
                  <c:v>1.0774271254724056E-2</c:v>
                </c:pt>
                <c:pt idx="437">
                  <c:v>1.066546586743081E-2</c:v>
                </c:pt>
                <c:pt idx="438">
                  <c:v>1.0558223349072615E-2</c:v>
                </c:pt>
                <c:pt idx="439">
                  <c:v>1.04525143289736E-2</c:v>
                </c:pt>
                <c:pt idx="440">
                  <c:v>1.0348310120023246E-2</c:v>
                </c:pt>
                <c:pt idx="441">
                  <c:v>1.0245582699707486E-2</c:v>
                </c:pt>
                <c:pt idx="442">
                  <c:v>1.0144304691750526E-2</c:v>
                </c:pt>
                <c:pt idx="443">
                  <c:v>1.0044449348345098E-2</c:v>
                </c:pt>
                <c:pt idx="444">
                  <c:v>9.9459905329495751E-3</c:v>
                </c:pt>
                <c:pt idx="445">
                  <c:v>9.8489027036315294E-3</c:v>
                </c:pt>
                <c:pt idx="446">
                  <c:v>9.7531608969378854E-3</c:v>
                </c:pt>
                <c:pt idx="447">
                  <c:v>9.6587407122728074E-3</c:v>
                </c:pt>
                <c:pt idx="448">
                  <c:v>9.5656182967651261E-3</c:v>
                </c:pt>
                <c:pt idx="449">
                  <c:v>9.4737703306078634E-3</c:v>
                </c:pt>
                <c:pt idx="450">
                  <c:v>9.383174012853086E-3</c:v>
                </c:pt>
                <c:pt idx="451">
                  <c:v>9.2938070476460705E-3</c:v>
                </c:pt>
                <c:pt idx="452">
                  <c:v>9.2056476308832336E-3</c:v>
                </c:pt>
                <c:pt idx="453">
                  <c:v>9.1186744372791072E-3</c:v>
                </c:pt>
                <c:pt idx="454">
                  <c:v>9.032866607828002E-3</c:v>
                </c:pt>
                <c:pt idx="455">
                  <c:v>8.9482037376467077E-3</c:v>
                </c:pt>
                <c:pt idx="456">
                  <c:v>8.8646658641850576E-3</c:v>
                </c:pt>
                <c:pt idx="457">
                  <c:v>8.7822334557916843E-3</c:v>
                </c:pt>
                <c:pt idx="458">
                  <c:v>8.700887400622824E-3</c:v>
                </c:pt>
                <c:pt idx="459">
                  <c:v>8.6206089958824304E-3</c:v>
                </c:pt>
                <c:pt idx="460">
                  <c:v>8.5413799373823627E-3</c:v>
                </c:pt>
                <c:pt idx="461">
                  <c:v>8.4631823094118274E-3</c:v>
                </c:pt>
                <c:pt idx="462">
                  <c:v>8.385998574905627E-3</c:v>
                </c:pt>
                <c:pt idx="463">
                  <c:v>8.3098115659012151E-3</c:v>
                </c:pt>
                <c:pt idx="464">
                  <c:v>8.2346044742749071E-3</c:v>
                </c:pt>
                <c:pt idx="465">
                  <c:v>8.1603608427479289E-3</c:v>
                </c:pt>
                <c:pt idx="466">
                  <c:v>8.0870645561534286E-3</c:v>
                </c:pt>
                <c:pt idx="467">
                  <c:v>8.0146998329557479E-3</c:v>
                </c:pt>
                <c:pt idx="468">
                  <c:v>7.9432512170137561E-3</c:v>
                </c:pt>
                <c:pt idx="469">
                  <c:v>7.8727035695801851E-3</c:v>
                </c:pt>
                <c:pt idx="470">
                  <c:v>7.8030420615293221E-3</c:v>
                </c:pt>
                <c:pt idx="471">
                  <c:v>7.7342521658056223E-3</c:v>
                </c:pt>
                <c:pt idx="472">
                  <c:v>7.6663196500860904E-3</c:v>
                </c:pt>
                <c:pt idx="473">
                  <c:v>7.5992305696495847E-3</c:v>
                </c:pt>
                <c:pt idx="474">
                  <c:v>7.5329712604463575E-3</c:v>
                </c:pt>
                <c:pt idx="475">
                  <c:v>7.4675283323614797E-3</c:v>
                </c:pt>
                <c:pt idx="476">
                  <c:v>7.4028886626659246E-3</c:v>
                </c:pt>
                <c:pt idx="477">
                  <c:v>7.3390393896494389E-3</c:v>
                </c:pt>
                <c:pt idx="478">
                  <c:v>7.275967906429405E-3</c:v>
                </c:pt>
                <c:pt idx="479">
                  <c:v>7.2136618549301498E-3</c:v>
                </c:pt>
                <c:pt idx="480">
                  <c:v>7.1521091200274101E-3</c:v>
                </c:pt>
                <c:pt idx="481">
                  <c:v>7.0912978238527827E-3</c:v>
                </c:pt>
                <c:pt idx="482">
                  <c:v>7.031216320253139E-3</c:v>
                </c:pt>
                <c:pt idx="483">
                  <c:v>6.9718531894003097E-3</c:v>
                </c:pt>
                <c:pt idx="484">
                  <c:v>6.9131972325462802E-3</c:v>
                </c:pt>
                <c:pt idx="485">
                  <c:v>6.8552374669195145E-3</c:v>
                </c:pt>
                <c:pt idx="486">
                  <c:v>6.7979631207580726E-3</c:v>
                </c:pt>
                <c:pt idx="487">
                  <c:v>6.7413636284753085E-3</c:v>
                </c:pt>
                <c:pt idx="488">
                  <c:v>6.6854286259541689E-3</c:v>
                </c:pt>
                <c:pt idx="489">
                  <c:v>6.6301479459661781E-3</c:v>
                </c:pt>
                <c:pt idx="490">
                  <c:v>6.5755116137113509E-3</c:v>
                </c:pt>
                <c:pt idx="491">
                  <c:v>6.5215098424754106E-3</c:v>
                </c:pt>
                <c:pt idx="492">
                  <c:v>6.4681330294007753E-3</c:v>
                </c:pt>
                <c:pt idx="493">
                  <c:v>6.4153717513679813E-3</c:v>
                </c:pt>
                <c:pt idx="494">
                  <c:v>6.3632167609841668E-3</c:v>
                </c:pt>
                <c:pt idx="495">
                  <c:v>6.3116589826755472E-3</c:v>
                </c:pt>
                <c:pt idx="496">
                  <c:v>6.2606895088807559E-3</c:v>
                </c:pt>
                <c:pt idx="497">
                  <c:v>6.210299596342091E-3</c:v>
                </c:pt>
                <c:pt idx="498">
                  <c:v>6.1604806624918377E-3</c:v>
                </c:pt>
                <c:pt idx="499">
                  <c:v>6.1112242819308486E-3</c:v>
                </c:pt>
              </c:numCache>
            </c:numRef>
          </c:yVal>
          <c:smooth val="1"/>
          <c:extLst>
            <c:ext xmlns:c16="http://schemas.microsoft.com/office/drawing/2014/chart" uri="{C3380CC4-5D6E-409C-BE32-E72D297353CC}">
              <c16:uniqueId val="{00000000-BF93-4020-B0EF-669BA6526D89}"/>
            </c:ext>
          </c:extLst>
        </c:ser>
        <c:ser>
          <c:idx val="1"/>
          <c:order val="1"/>
          <c:tx>
            <c:strRef>
              <c:f>'Simulated data (low damping)'!$G$19</c:f>
              <c:strCache>
                <c:ptCount val="1"/>
                <c:pt idx="0">
                  <c:v>velocity</c:v>
                </c:pt>
              </c:strCache>
            </c:strRef>
          </c:tx>
          <c:marker>
            <c:symbol val="none"/>
          </c:marker>
          <c:xVal>
            <c:numRef>
              <c:f>'Simulated data (low damping)'!$G$21:$G$520</c:f>
              <c:numCache>
                <c:formatCode>0.000</c:formatCode>
                <c:ptCount val="500"/>
                <c:pt idx="0">
                  <c:v>2.5251249936871878E-4</c:v>
                </c:pt>
                <c:pt idx="1">
                  <c:v>2.8305480697473912E-4</c:v>
                </c:pt>
                <c:pt idx="2">
                  <c:v>3.1540148663628946E-4</c:v>
                </c:pt>
                <c:pt idx="3">
                  <c:v>3.4956588785046874E-4</c:v>
                </c:pt>
                <c:pt idx="4">
                  <c:v>3.8556214202065098E-4</c:v>
                </c:pt>
                <c:pt idx="5">
                  <c:v>4.2340517349870977E-4</c:v>
                </c:pt>
                <c:pt idx="6">
                  <c:v>4.6311071128517792E-4</c:v>
                </c:pt>
                <c:pt idx="7">
                  <c:v>5.0469530140267408E-4</c:v>
                </c:pt>
                <c:pt idx="8">
                  <c:v>5.4817631995888235E-4</c:v>
                </c:pt>
                <c:pt idx="9">
                  <c:v>5.9357198691635646E-4</c:v>
                </c:pt>
                <c:pt idx="10">
                  <c:v>6.4090138058743628E-4</c:v>
                </c:pt>
                <c:pt idx="11">
                  <c:v>6.9018445287362309E-4</c:v>
                </c:pt>
                <c:pt idx="12">
                  <c:v>7.4144204526985181E-4</c:v>
                </c:pt>
                <c:pt idx="13">
                  <c:v>7.9469590565523938E-4</c:v>
                </c:pt>
                <c:pt idx="14">
                  <c:v>8.4996870589307012E-4</c:v>
                </c:pt>
                <c:pt idx="15">
                  <c:v>9.0728406026399709E-4</c:v>
                </c:pt>
                <c:pt idx="16">
                  <c:v>9.6666654475773581E-4</c:v>
                </c:pt>
                <c:pt idx="17">
                  <c:v>1.0281417172498389E-3</c:v>
                </c:pt>
                <c:pt idx="18">
                  <c:v>1.0917361385915389E-3</c:v>
                </c:pt>
                <c:pt idx="19">
                  <c:v>1.157477394642091E-3</c:v>
                </c:pt>
                <c:pt idx="20">
                  <c:v>1.2253941192745506E-3</c:v>
                </c:pt>
                <c:pt idx="21">
                  <c:v>1.2955160183875122E-3</c:v>
                </c:pt>
                <c:pt idx="22">
                  <c:v>1.3678738949569646E-3</c:v>
                </c:pt>
                <c:pt idx="23">
                  <c:v>1.4424996751641488E-3</c:v>
                </c:pt>
                <c:pt idx="24">
                  <c:v>1.5194264356371101E-3</c:v>
                </c:pt>
                <c:pt idx="25">
                  <c:v>1.5986884318455053E-3</c:v>
                </c:pt>
                <c:pt idx="26">
                  <c:v>1.6803211276902189E-3</c:v>
                </c:pt>
                <c:pt idx="27">
                  <c:v>1.7643612263313791E-3</c:v>
                </c:pt>
                <c:pt idx="28">
                  <c:v>1.8508467023005736E-3</c:v>
                </c:pt>
                <c:pt idx="29">
                  <c:v>1.9398168349452809E-3</c:v>
                </c:pt>
                <c:pt idx="30">
                  <c:v>2.0313122432559652E-3</c:v>
                </c:pt>
                <c:pt idx="31">
                  <c:v>2.1253749221287507E-3</c:v>
                </c:pt>
                <c:pt idx="32">
                  <c:v>2.222048280119225E-3</c:v>
                </c:pt>
                <c:pt idx="33">
                  <c:v>2.321377178745667E-3</c:v>
                </c:pt>
                <c:pt idx="34">
                  <c:v>2.4234079734029184E-3</c:v>
                </c:pt>
                <c:pt idx="35">
                  <c:v>2.5281885559511135E-3</c:v>
                </c:pt>
                <c:pt idx="36">
                  <c:v>2.6357683990467255E-3</c:v>
                </c:pt>
                <c:pt idx="37">
                  <c:v>2.7461986022867227E-3</c:v>
                </c:pt>
                <c:pt idx="38">
                  <c:v>2.8595319402401867E-3</c:v>
                </c:pt>
                <c:pt idx="39">
                  <c:v>2.9758229124454581E-3</c:v>
                </c:pt>
                <c:pt idx="40">
                  <c:v>3.0951277954548032E-3</c:v>
                </c:pt>
                <c:pt idx="41">
                  <c:v>3.2175046970127504E-3</c:v>
                </c:pt>
                <c:pt idx="42">
                  <c:v>3.343013612458535E-3</c:v>
                </c:pt>
                <c:pt idx="43">
                  <c:v>3.4717164834477941E-3</c:v>
                </c:pt>
                <c:pt idx="44">
                  <c:v>3.6036772590933661E-3</c:v>
                </c:pt>
                <c:pt idx="45">
                  <c:v>3.7389619596302562E-3</c:v>
                </c:pt>
                <c:pt idx="46">
                  <c:v>3.8776387427151612E-3</c:v>
                </c:pt>
                <c:pt idx="47">
                  <c:v>4.019777972476663E-3</c:v>
                </c:pt>
                <c:pt idx="48">
                  <c:v>4.1654522914381896E-3</c:v>
                </c:pt>
                <c:pt idx="49">
                  <c:v>4.3147366954421947E-3</c:v>
                </c:pt>
                <c:pt idx="50">
                  <c:v>4.4677086117106881E-3</c:v>
                </c:pt>
                <c:pt idx="51">
                  <c:v>4.6244479801843697E-3</c:v>
                </c:pt>
                <c:pt idx="52">
                  <c:v>4.7850373382900876E-3</c:v>
                </c:pt>
                <c:pt idx="53">
                  <c:v>4.9495619092942405E-3</c:v>
                </c:pt>
                <c:pt idx="54">
                  <c:v>5.1181096944081742E-3</c:v>
                </c:pt>
                <c:pt idx="55">
                  <c:v>5.2907715688204375E-3</c:v>
                </c:pt>
                <c:pt idx="56">
                  <c:v>5.4676413818402145E-3</c:v>
                </c:pt>
                <c:pt idx="57">
                  <c:v>5.6488160613461375E-3</c:v>
                </c:pt>
                <c:pt idx="58">
                  <c:v>5.8343957227452586E-3</c:v>
                </c:pt>
                <c:pt idx="59">
                  <c:v>6.0244837826581169E-3</c:v>
                </c:pt>
                <c:pt idx="60">
                  <c:v>6.2191870775576653E-3</c:v>
                </c:pt>
                <c:pt idx="61">
                  <c:v>6.4186159876024182E-3</c:v>
                </c:pt>
                <c:pt idx="62">
                  <c:v>6.6228845659174456E-3</c:v>
                </c:pt>
                <c:pt idx="63">
                  <c:v>6.8321106735910421E-3</c:v>
                </c:pt>
                <c:pt idx="64">
                  <c:v>7.0464161206698515E-3</c:v>
                </c:pt>
                <c:pt idx="65">
                  <c:v>7.265926813451235E-3</c:v>
                </c:pt>
                <c:pt idx="66">
                  <c:v>7.4907729083885577E-3</c:v>
                </c:pt>
                <c:pt idx="67">
                  <c:v>7.7210889729431237E-3</c:v>
                </c:pt>
                <c:pt idx="68">
                  <c:v>7.9570141537355938E-3</c:v>
                </c:pt>
                <c:pt idx="69">
                  <c:v>8.1986923523701197E-3</c:v>
                </c:pt>
                <c:pt idx="70">
                  <c:v>8.4462724093260725E-3</c:v>
                </c:pt>
                <c:pt idx="71">
                  <c:v>8.6999082963353687E-3</c:v>
                </c:pt>
                <c:pt idx="72">
                  <c:v>8.9597593176878754E-3</c:v>
                </c:pt>
                <c:pt idx="73">
                  <c:v>9.2259903209336285E-3</c:v>
                </c:pt>
                <c:pt idx="74">
                  <c:v>9.4987719174784591E-3</c:v>
                </c:pt>
                <c:pt idx="75">
                  <c:v>9.7782807135993518E-3</c:v>
                </c:pt>
                <c:pt idx="76">
                  <c:v>1.0064699552437627E-2</c:v>
                </c:pt>
                <c:pt idx="77">
                  <c:v>1.03582177675618E-2</c:v>
                </c:pt>
                <c:pt idx="78">
                  <c:v>1.0659031448728234E-2</c:v>
                </c:pt>
                <c:pt idx="79">
                  <c:v>1.0967343720506149E-2</c:v>
                </c:pt>
                <c:pt idx="80">
                  <c:v>1.1283365034474878E-2</c:v>
                </c:pt>
                <c:pt idx="81">
                  <c:v>1.1607313475745323E-2</c:v>
                </c:pt>
                <c:pt idx="82">
                  <c:v>1.1939415084604599E-2</c:v>
                </c:pt>
                <c:pt idx="83">
                  <c:v>1.2279904194133407E-2</c:v>
                </c:pt>
                <c:pt idx="84">
                  <c:v>1.262902378469951E-2</c:v>
                </c:pt>
                <c:pt idx="85">
                  <c:v>1.2987025856288546E-2</c:v>
                </c:pt>
                <c:pt idx="86">
                  <c:v>1.3354171819695245E-2</c:v>
                </c:pt>
                <c:pt idx="87">
                  <c:v>1.3730732907664493E-2</c:v>
                </c:pt>
                <c:pt idx="88">
                  <c:v>1.4116990607142844E-2</c:v>
                </c:pt>
                <c:pt idx="89">
                  <c:v>1.4513237113877288E-2</c:v>
                </c:pt>
                <c:pt idx="90">
                  <c:v>1.4919775810680108E-2</c:v>
                </c:pt>
                <c:pt idx="91">
                  <c:v>1.5336921770766477E-2</c:v>
                </c:pt>
                <c:pt idx="92">
                  <c:v>1.576500228766612E-2</c:v>
                </c:pt>
                <c:pt idx="93">
                  <c:v>1.6204357433311722E-2</c:v>
                </c:pt>
                <c:pt idx="94">
                  <c:v>1.6655340646016099E-2</c:v>
                </c:pt>
                <c:pt idx="95">
                  <c:v>1.7118319350167794E-2</c:v>
                </c:pt>
                <c:pt idx="96">
                  <c:v>1.7593675609601032E-2</c:v>
                </c:pt>
                <c:pt idx="97">
                  <c:v>1.8081806816732493E-2</c:v>
                </c:pt>
                <c:pt idx="98">
                  <c:v>1.8583126419704245E-2</c:v>
                </c:pt>
                <c:pt idx="99">
                  <c:v>1.9098064689930392E-2</c:v>
                </c:pt>
                <c:pt idx="100">
                  <c:v>1.9627069532616098E-2</c:v>
                </c:pt>
                <c:pt idx="101">
                  <c:v>2.017060734300213E-2</c:v>
                </c:pt>
                <c:pt idx="102">
                  <c:v>2.0729163911287176E-2</c:v>
                </c:pt>
                <c:pt idx="103">
                  <c:v>2.130324537939577E-2</c:v>
                </c:pt>
                <c:pt idx="104">
                  <c:v>2.1893379252992503E-2</c:v>
                </c:pt>
                <c:pt idx="105">
                  <c:v>2.2500115472395294E-2</c:v>
                </c:pt>
                <c:pt idx="106">
                  <c:v>2.3124027546313278E-2</c:v>
                </c:pt>
                <c:pt idx="107">
                  <c:v>2.3765713752630615E-2</c:v>
                </c:pt>
                <c:pt idx="108">
                  <c:v>2.4425798410778032E-2</c:v>
                </c:pt>
                <c:pt idx="109">
                  <c:v>2.5104933230581546E-2</c:v>
                </c:pt>
                <c:pt idx="110">
                  <c:v>2.5803798742855301E-2</c:v>
                </c:pt>
                <c:pt idx="111">
                  <c:v>2.6523105817415182E-2</c:v>
                </c:pt>
                <c:pt idx="112">
                  <c:v>2.7263597274635631E-2</c:v>
                </c:pt>
                <c:pt idx="113">
                  <c:v>2.8026049597156655E-2</c:v>
                </c:pt>
                <c:pt idx="114">
                  <c:v>2.8811274748875293E-2</c:v>
                </c:pt>
                <c:pt idx="115">
                  <c:v>2.9620122108930318E-2</c:v>
                </c:pt>
                <c:pt idx="116">
                  <c:v>3.0453480529015274E-2</c:v>
                </c:pt>
                <c:pt idx="117">
                  <c:v>3.1312280523037549E-2</c:v>
                </c:pt>
                <c:pt idx="118">
                  <c:v>3.2197496598886821E-2</c:v>
                </c:pt>
                <c:pt idx="119">
                  <c:v>3.3110149742890241E-2</c:v>
                </c:pt>
                <c:pt idx="120">
                  <c:v>3.4051310068422193E-2</c:v>
                </c:pt>
                <c:pt idx="121">
                  <c:v>3.5022099641109597E-2</c:v>
                </c:pt>
                <c:pt idx="122">
                  <c:v>3.6023695494140695E-2</c:v>
                </c:pt>
                <c:pt idx="123">
                  <c:v>3.705733284835265E-2</c:v>
                </c:pt>
                <c:pt idx="124">
                  <c:v>3.8124308553055104E-2</c:v>
                </c:pt>
                <c:pt idx="125">
                  <c:v>3.9225984764952357E-2</c:v>
                </c:pt>
                <c:pt idx="126">
                  <c:v>4.036379288407177E-2</c:v>
                </c:pt>
                <c:pt idx="127">
                  <c:v>4.153923776730363E-2</c:v>
                </c:pt>
                <c:pt idx="128">
                  <c:v>4.2753902242026777E-2</c:v>
                </c:pt>
                <c:pt idx="129">
                  <c:v>4.4009451944351206E-2</c:v>
                </c:pt>
                <c:pt idx="130">
                  <c:v>4.530764050877846E-2</c:v>
                </c:pt>
                <c:pt idx="131">
                  <c:v>4.6650315138582144E-2</c:v>
                </c:pt>
                <c:pt idx="132">
                  <c:v>4.8039422588976005E-2</c:v>
                </c:pt>
                <c:pt idx="133">
                  <c:v>4.94770155981923E-2</c:v>
                </c:pt>
                <c:pt idx="134">
                  <c:v>5.0965259804973649E-2</c:v>
                </c:pt>
                <c:pt idx="135">
                  <c:v>5.2506441194727062E-2</c:v>
                </c:pt>
                <c:pt idx="136">
                  <c:v>5.4102974120740506E-2</c:v>
                </c:pt>
                <c:pt idx="137">
                  <c:v>5.5757409951470126E-2</c:v>
                </c:pt>
                <c:pt idx="138">
                  <c:v>5.7472446400026814E-2</c:v>
                </c:pt>
                <c:pt idx="139">
                  <c:v>5.9250937597684329E-2</c:v>
                </c:pt>
                <c:pt idx="140">
                  <c:v>6.1095904979571632E-2</c:v>
                </c:pt>
                <c:pt idx="141">
                  <c:v>6.3010549057779641E-2</c:v>
                </c:pt>
                <c:pt idx="142">
                  <c:v>6.4998262164998058E-2</c:v>
                </c:pt>
                <c:pt idx="143">
                  <c:v>6.7062642260610927E-2</c:v>
                </c:pt>
                <c:pt idx="144">
                  <c:v>6.9207507901032139E-2</c:v>
                </c:pt>
                <c:pt idx="145">
                  <c:v>7.1436914487101461E-2</c:v>
                </c:pt>
                <c:pt idx="146">
                  <c:v>7.375517191373622E-2</c:v>
                </c:pt>
                <c:pt idx="147">
                  <c:v>7.6166863760925838E-2</c:v>
                </c:pt>
                <c:pt idx="148">
                  <c:v>7.8676868180775544E-2</c:v>
                </c:pt>
                <c:pt idx="149">
                  <c:v>8.1290380652883049E-2</c:v>
                </c:pt>
                <c:pt idx="150">
                  <c:v>8.4012938800144321E-2</c:v>
                </c:pt>
                <c:pt idx="151">
                  <c:v>8.6850449479444675E-2</c:v>
                </c:pt>
                <c:pt idx="152">
                  <c:v>8.9809218386962222E-2</c:v>
                </c:pt>
                <c:pt idx="153">
                  <c:v>9.2895982446412062E-2</c:v>
                </c:pt>
                <c:pt idx="154">
                  <c:v>9.6117945280974906E-2</c:v>
                </c:pt>
                <c:pt idx="155">
                  <c:v>9.9482816106453445E-2</c:v>
                </c:pt>
                <c:pt idx="156">
                  <c:v>0.10299885242502614</c:v>
                </c:pt>
                <c:pt idx="157">
                  <c:v>0.10667490694660162</c:v>
                </c:pt>
                <c:pt idx="158">
                  <c:v>0.11052047921908556</c:v>
                </c:pt>
                <c:pt idx="159">
                  <c:v>0.11454577251091481</c:v>
                </c:pt>
                <c:pt idx="160">
                  <c:v>0.11876175656019008</c:v>
                </c:pt>
                <c:pt idx="161">
                  <c:v>0.12318023688608637</c:v>
                </c:pt>
                <c:pt idx="162">
                  <c:v>0.12781393145160516</c:v>
                </c:pt>
                <c:pt idx="163">
                  <c:v>0.13267655557413321</c:v>
                </c:pt>
                <c:pt idx="164">
                  <c:v>0.13778291610400883</c:v>
                </c:pt>
                <c:pt idx="165">
                  <c:v>0.14314901603412239</c:v>
                </c:pt>
                <c:pt idx="166">
                  <c:v>0.14879217086874133</c:v>
                </c:pt>
                <c:pt idx="167">
                  <c:v>0.15473113827112134</c:v>
                </c:pt>
                <c:pt idx="168">
                  <c:v>0.16098626273163066</c:v>
                </c:pt>
                <c:pt idx="169">
                  <c:v>0.16757963725655928</c:v>
                </c:pt>
                <c:pt idx="170">
                  <c:v>0.17453528437903573</c:v>
                </c:pt>
                <c:pt idx="171">
                  <c:v>0.18187935914537426</c:v>
                </c:pt>
                <c:pt idx="172">
                  <c:v>0.18964037714211043</c:v>
                </c:pt>
                <c:pt idx="173">
                  <c:v>0.19784947111224993</c:v>
                </c:pt>
                <c:pt idx="174">
                  <c:v>0.20654068027747566</c:v>
                </c:pt>
                <c:pt idx="175">
                  <c:v>0.21575127715267525</c:v>
                </c:pt>
                <c:pt idx="176">
                  <c:v>0.22552213743009122</c:v>
                </c:pt>
                <c:pt idx="177">
                  <c:v>0.23589815944682693</c:v>
                </c:pt>
                <c:pt idx="178">
                  <c:v>0.24692874086079231</c:v>
                </c:pt>
                <c:pt idx="179">
                  <c:v>0.25866832148229185</c:v>
                </c:pt>
                <c:pt idx="180">
                  <c:v>0.27117700278519363</c:v>
                </c:pt>
                <c:pt idx="181">
                  <c:v>0.28452125650665683</c:v>
                </c:pt>
                <c:pt idx="182">
                  <c:v>0.29877473700364554</c:v>
                </c:pt>
                <c:pt idx="183">
                  <c:v>0.31401921474899441</c:v>
                </c:pt>
                <c:pt idx="184">
                  <c:v>0.33034565161952834</c:v>
                </c:pt>
                <c:pt idx="185">
                  <c:v>0.34785544257703521</c:v>
                </c:pt>
                <c:pt idx="186">
                  <c:v>0.36666185312226646</c:v>
                </c:pt>
                <c:pt idx="187">
                  <c:v>0.3868916877014284</c:v>
                </c:pt>
                <c:pt idx="188">
                  <c:v>0.40868723129776879</c:v>
                </c:pt>
                <c:pt idx="189">
                  <c:v>0.43220851503780888</c:v>
                </c:pt>
                <c:pt idx="190">
                  <c:v>0.45763596714171789</c:v>
                </c:pt>
                <c:pt idx="191">
                  <c:v>0.48517352339467146</c:v>
                </c:pt>
                <c:pt idx="192">
                  <c:v>0.51505228705920647</c:v>
                </c:pt>
                <c:pt idx="193">
                  <c:v>0.54753484746140291</c:v>
                </c:pt>
                <c:pt idx="194">
                  <c:v>0.58292039018869113</c:v>
                </c:pt>
                <c:pt idx="195">
                  <c:v>0.62155076092782136</c:v>
                </c:pt>
                <c:pt idx="196">
                  <c:v>0.66381768063004531</c:v>
                </c:pt>
                <c:pt idx="197">
                  <c:v>0.71017135328940195</c:v>
                </c:pt>
                <c:pt idx="198">
                  <c:v>0.76113076069238006</c:v>
                </c:pt>
                <c:pt idx="199">
                  <c:v>0.81729600264314217</c:v>
                </c:pt>
                <c:pt idx="200">
                  <c:v>0.87936311784120536</c:v>
                </c:pt>
                <c:pt idx="201">
                  <c:v>0.94814191066365117</c:v>
                </c:pt>
                <c:pt idx="202">
                  <c:v>1.024577412061175</c:v>
                </c:pt>
                <c:pt idx="203">
                  <c:v>1.1097757152018486</c:v>
                </c:pt>
                <c:pt idx="204">
                  <c:v>1.20503503940005</c:v>
                </c:pt>
                <c:pt idx="205">
                  <c:v>1.3118829699776529</c:v>
                </c:pt>
                <c:pt idx="206">
                  <c:v>1.4321208592878585</c:v>
                </c:pt>
                <c:pt idx="207">
                  <c:v>1.5678762849833063</c:v>
                </c:pt>
                <c:pt idx="208">
                  <c:v>1.7216641193355935</c:v>
                </c:pt>
                <c:pt idx="209">
                  <c:v>1.8964559459523913</c:v>
                </c:pt>
                <c:pt idx="210">
                  <c:v>2.0957558856369749</c:v>
                </c:pt>
                <c:pt idx="211">
                  <c:v>2.32367771869942</c:v>
                </c:pt>
                <c:pt idx="212">
                  <c:v>2.5850124641357626</c:v>
                </c:pt>
                <c:pt idx="213">
                  <c:v>2.8852656370728553</c:v>
                </c:pt>
                <c:pt idx="214">
                  <c:v>3.2306267907794006</c:v>
                </c:pt>
                <c:pt idx="215">
                  <c:v>3.6278073768620449</c:v>
                </c:pt>
                <c:pt idx="216">
                  <c:v>4.0836430162429522</c:v>
                </c:pt>
                <c:pt idx="217">
                  <c:v>4.6043020336832763</c:v>
                </c:pt>
                <c:pt idx="218">
                  <c:v>5.1938820540303663</c:v>
                </c:pt>
                <c:pt idx="219">
                  <c:v>5.8521432585438946</c:v>
                </c:pt>
                <c:pt idx="220">
                  <c:v>6.5712014793529772</c:v>
                </c:pt>
                <c:pt idx="221">
                  <c:v>7.3313364649422716</c:v>
                </c:pt>
                <c:pt idx="222">
                  <c:v>8.0968426471829833</c:v>
                </c:pt>
                <c:pt idx="223">
                  <c:v>8.8140705962334263</c:v>
                </c:pt>
                <c:pt idx="224">
                  <c:v>9.4148717284612058</c:v>
                </c:pt>
                <c:pt idx="225">
                  <c:v>9.8280395326010801</c:v>
                </c:pt>
                <c:pt idx="226">
                  <c:v>9.9975235931865303</c:v>
                </c:pt>
                <c:pt idx="227">
                  <c:v>9.9003609964145181</c:v>
                </c:pt>
                <c:pt idx="228">
                  <c:v>9.554605308345522</c:v>
                </c:pt>
                <c:pt idx="229">
                  <c:v>9.0124325658402302</c:v>
                </c:pt>
                <c:pt idx="230">
                  <c:v>8.3428255290448412</c:v>
                </c:pt>
                <c:pt idx="231">
                  <c:v>7.6133995629338465</c:v>
                </c:pt>
                <c:pt idx="232">
                  <c:v>6.878569853396054</c:v>
                </c:pt>
                <c:pt idx="233">
                  <c:v>6.1755589949918246</c:v>
                </c:pt>
                <c:pt idx="234">
                  <c:v>5.5258723444785733</c:v>
                </c:pt>
                <c:pt idx="235">
                  <c:v>4.9391233063585922</c:v>
                </c:pt>
                <c:pt idx="236">
                  <c:v>4.417057436149582</c:v>
                </c:pt>
                <c:pt idx="237">
                  <c:v>3.9568032731252165</c:v>
                </c:pt>
                <c:pt idx="238">
                  <c:v>3.5531469273540681</c:v>
                </c:pt>
                <c:pt idx="239">
                  <c:v>3.1999722834776012</c:v>
                </c:pt>
                <c:pt idx="240">
                  <c:v>2.8910973726759139</c:v>
                </c:pt>
                <c:pt idx="241">
                  <c:v>2.6207146802537693</c:v>
                </c:pt>
                <c:pt idx="242">
                  <c:v>2.3835894060099285</c:v>
                </c:pt>
                <c:pt idx="243">
                  <c:v>2.17511875183851</c:v>
                </c:pt>
                <c:pt idx="244">
                  <c:v>1.9913168439743816</c:v>
                </c:pt>
                <c:pt idx="245">
                  <c:v>1.8287638248157834</c:v>
                </c:pt>
                <c:pt idx="246">
                  <c:v>1.6845410726026069</c:v>
                </c:pt>
                <c:pt idx="247">
                  <c:v>1.5561644210115737</c:v>
                </c:pt>
                <c:pt idx="248">
                  <c:v>1.4415213262728441</c:v>
                </c:pt>
                <c:pt idx="249">
                  <c:v>1.3388145661147806</c:v>
                </c:pt>
                <c:pt idx="250">
                  <c:v>1.2465132210867897</c:v>
                </c:pt>
                <c:pt idx="251">
                  <c:v>1.1633107454769545</c:v>
                </c:pt>
                <c:pt idx="252">
                  <c:v>1.0880894967542718</c:v>
                </c:pt>
                <c:pt idx="253">
                  <c:v>1.0198909316615836</c:v>
                </c:pt>
                <c:pt idx="254">
                  <c:v>0.95789066190357253</c:v>
                </c:pt>
                <c:pt idx="255">
                  <c:v>0.90137761794395654</c:v>
                </c:pt>
                <c:pt idx="256">
                  <c:v>0.84973665431163636</c:v>
                </c:pt>
                <c:pt idx="257">
                  <c:v>0.8024340219199243</c:v>
                </c:pt>
                <c:pt idx="258">
                  <c:v>0.75900522113540403</c:v>
                </c:pt>
                <c:pt idx="259">
                  <c:v>0.71904482873557396</c:v>
                </c:pt>
                <c:pt idx="260">
                  <c:v>0.68219796082506923</c:v>
                </c:pt>
                <c:pt idx="261">
                  <c:v>0.64815309230259244</c:v>
                </c:pt>
                <c:pt idx="262">
                  <c:v>0.61663600245232408</c:v>
                </c:pt>
                <c:pt idx="263">
                  <c:v>0.58740465685222198</c:v>
                </c:pt>
                <c:pt idx="264">
                  <c:v>0.56024486927595019</c:v>
                </c:pt>
                <c:pt idx="265">
                  <c:v>0.53496661476785468</c:v>
                </c:pt>
                <c:pt idx="266">
                  <c:v>0.51140088761452673</c:v>
                </c:pt>
                <c:pt idx="267">
                  <c:v>0.48939701640044336</c:v>
                </c:pt>
                <c:pt idx="268">
                  <c:v>0.46882036345771438</c:v>
                </c:pt>
                <c:pt idx="269">
                  <c:v>0.4495503484140817</c:v>
                </c:pt>
                <c:pt idx="270">
                  <c:v>0.43147874571287304</c:v>
                </c:pt>
                <c:pt idx="271">
                  <c:v>0.4145082143354934</c:v>
                </c:pt>
                <c:pt idx="272">
                  <c:v>0.3985510248365588</c:v>
                </c:pt>
                <c:pt idx="273">
                  <c:v>0.38352795447636046</c:v>
                </c:pt>
                <c:pt idx="274">
                  <c:v>0.36936732592596955</c:v>
                </c:pt>
                <c:pt idx="275">
                  <c:v>0.35600416890628672</c:v>
                </c:pt>
                <c:pt idx="276">
                  <c:v>0.34337948734916385</c:v>
                </c:pt>
                <c:pt idx="277">
                  <c:v>0.33143961735452926</c:v>
                </c:pt>
                <c:pt idx="278">
                  <c:v>0.32013566345827382</c:v>
                </c:pt>
                <c:pt idx="279">
                  <c:v>0.30942300259976491</c:v>
                </c:pt>
                <c:pt idx="280">
                  <c:v>0.2992608467489723</c:v>
                </c:pt>
                <c:pt idx="281">
                  <c:v>0.28961185647353055</c:v>
                </c:pt>
                <c:pt idx="282">
                  <c:v>0.28044179883822684</c:v>
                </c:pt>
                <c:pt idx="283">
                  <c:v>0.27171924396847813</c:v>
                </c:pt>
                <c:pt idx="284">
                  <c:v>0.26341529540409253</c:v>
                </c:pt>
                <c:pt idx="285">
                  <c:v>0.25550335004374969</c:v>
                </c:pt>
                <c:pt idx="286">
                  <c:v>0.24795888405377428</c:v>
                </c:pt>
                <c:pt idx="287">
                  <c:v>0.24075926160310956</c:v>
                </c:pt>
                <c:pt idx="288">
                  <c:v>0.23388356370341951</c:v>
                </c:pt>
                <c:pt idx="289">
                  <c:v>0.2273124347901001</c:v>
                </c:pt>
                <c:pt idx="290">
                  <c:v>0.22102794498600709</c:v>
                </c:pt>
                <c:pt idx="291">
                  <c:v>0.21501346625268608</c:v>
                </c:pt>
                <c:pt idx="292">
                  <c:v>0.20925356086032904</c:v>
                </c:pt>
                <c:pt idx="293">
                  <c:v>0.20373388080304908</c:v>
                </c:pt>
                <c:pt idx="294">
                  <c:v>0.1984410769549467</c:v>
                </c:pt>
                <c:pt idx="295">
                  <c:v>0.19336271690870888</c:v>
                </c:pt>
                <c:pt idx="296">
                  <c:v>0.18848721056540169</c:v>
                </c:pt>
                <c:pt idx="297">
                  <c:v>0.1838037426544363</c:v>
                </c:pt>
                <c:pt idx="298">
                  <c:v>0.17930221145877132</c:v>
                </c:pt>
                <c:pt idx="299">
                  <c:v>0.17497317310421934</c:v>
                </c:pt>
                <c:pt idx="300">
                  <c:v>0.1708077908449635</c:v>
                </c:pt>
                <c:pt idx="301">
                  <c:v>0.16679778884149699</c:v>
                </c:pt>
                <c:pt idx="302">
                  <c:v>0.16293540998339581</c:v>
                </c:pt>
                <c:pt idx="303">
                  <c:v>0.15921337735869145</c:v>
                </c:pt>
                <c:pt idx="304">
                  <c:v>0.15562485901501291</c:v>
                </c:pt>
                <c:pt idx="305">
                  <c:v>0.15216343569590368</c:v>
                </c:pt>
                <c:pt idx="306">
                  <c:v>0.14882307126944921</c:v>
                </c:pt>
                <c:pt idx="307">
                  <c:v>0.14559808559614523</c:v>
                </c:pt>
                <c:pt idx="308">
                  <c:v>0.14248312960930773</c:v>
                </c:pt>
                <c:pt idx="309">
                  <c:v>0.13947316240467814</c:v>
                </c:pt>
                <c:pt idx="310">
                  <c:v>0.13656343015660477</c:v>
                </c:pt>
                <c:pt idx="311">
                  <c:v>0.13374944669659161</c:v>
                </c:pt>
                <c:pt idx="312">
                  <c:v>0.13102697560638302</c:v>
                </c:pt>
                <c:pt idx="313">
                  <c:v>0.1283920136923434</c:v>
                </c:pt>
                <c:pt idx="314">
                  <c:v>0.12584077572090138</c:v>
                </c:pt>
                <c:pt idx="315">
                  <c:v>0.12336968030644499</c:v>
                </c:pt>
                <c:pt idx="316">
                  <c:v>0.12097533685344569</c:v>
                </c:pt>
                <c:pt idx="317">
                  <c:v>0.11865453346388484</c:v>
                </c:pt>
                <c:pt idx="318">
                  <c:v>0.11640422572938941</c:v>
                </c:pt>
                <c:pt idx="319">
                  <c:v>0.11422152633496258</c:v>
                </c:pt>
                <c:pt idx="320">
                  <c:v>0.11210369540790727</c:v>
                </c:pt>
                <c:pt idx="321">
                  <c:v>0.1100481315515829</c:v>
                </c:pt>
                <c:pt idx="322">
                  <c:v>0.10805236350906787</c:v>
                </c:pt>
                <c:pt idx="323">
                  <c:v>0.10611404240670191</c:v>
                </c:pt>
                <c:pt idx="324">
                  <c:v>0.10423093453190027</c:v>
                </c:pt>
                <c:pt idx="325">
                  <c:v>0.102400914603621</c:v>
                </c:pt>
                <c:pt idx="326">
                  <c:v>0.10062195949747547</c:v>
                </c:pt>
                <c:pt idx="327">
                  <c:v>9.8892142390733878E-2</c:v>
                </c:pt>
                <c:pt idx="328">
                  <c:v>9.720962729543399E-2</c:v>
                </c:pt>
                <c:pt idx="329">
                  <c:v>9.5572663950480627E-2</c:v>
                </c:pt>
                <c:pt idx="330">
                  <c:v>9.3979583046055234E-2</c:v>
                </c:pt>
                <c:pt idx="331">
                  <c:v>9.242879175586112E-2</c:v>
                </c:pt>
                <c:pt idx="332">
                  <c:v>9.0918769554739071E-2</c:v>
                </c:pt>
                <c:pt idx="333">
                  <c:v>8.9448064301013278E-2</c:v>
                </c:pt>
                <c:pt idx="334">
                  <c:v>8.801528856459008E-2</c:v>
                </c:pt>
                <c:pt idx="335">
                  <c:v>8.6619116183349332E-2</c:v>
                </c:pt>
                <c:pt idx="336">
                  <c:v>8.5258279031747361E-2</c:v>
                </c:pt>
                <c:pt idx="337">
                  <c:v>8.3931563986817045E-2</c:v>
                </c:pt>
                <c:pt idx="338">
                  <c:v>8.2637810077898471E-2</c:v>
                </c:pt>
                <c:pt idx="339">
                  <c:v>8.1375905807493001E-2</c:v>
                </c:pt>
                <c:pt idx="340">
                  <c:v>8.0144786631594078E-2</c:v>
                </c:pt>
                <c:pt idx="341">
                  <c:v>7.8943432588734611E-2</c:v>
                </c:pt>
                <c:pt idx="342">
                  <c:v>7.7770866067798899E-2</c:v>
                </c:pt>
                <c:pt idx="343">
                  <c:v>7.6626149705390542E-2</c:v>
                </c:pt>
                <c:pt idx="344">
                  <c:v>7.5508384404228343E-2</c:v>
                </c:pt>
                <c:pt idx="345">
                  <c:v>7.441670746467044E-2</c:v>
                </c:pt>
                <c:pt idx="346">
                  <c:v>7.3350290822039546E-2</c:v>
                </c:pt>
                <c:pt idx="347">
                  <c:v>7.230833938295389E-2</c:v>
                </c:pt>
                <c:pt idx="348">
                  <c:v>7.1290089454353903E-2</c:v>
                </c:pt>
                <c:pt idx="349">
                  <c:v>7.0294807259364919E-2</c:v>
                </c:pt>
                <c:pt idx="350">
                  <c:v>6.9321787534548471E-2</c:v>
                </c:pt>
                <c:pt idx="351">
                  <c:v>6.8370352203476134E-2</c:v>
                </c:pt>
                <c:pt idx="352">
                  <c:v>6.7439849121913351E-2</c:v>
                </c:pt>
                <c:pt idx="353">
                  <c:v>6.6529650890223849E-2</c:v>
                </c:pt>
                <c:pt idx="354">
                  <c:v>6.5639153728906663E-2</c:v>
                </c:pt>
                <c:pt idx="355">
                  <c:v>6.4767776413454659E-2</c:v>
                </c:pt>
                <c:pt idx="356">
                  <c:v>6.3914959264981738E-2</c:v>
                </c:pt>
                <c:pt idx="357">
                  <c:v>6.3080163193301828E-2</c:v>
                </c:pt>
                <c:pt idx="358">
                  <c:v>6.2262868789364087E-2</c:v>
                </c:pt>
                <c:pt idx="359">
                  <c:v>6.1462575464153187E-2</c:v>
                </c:pt>
                <c:pt idx="360">
                  <c:v>6.0678800631351837E-2</c:v>
                </c:pt>
                <c:pt idx="361">
                  <c:v>5.99110789312386E-2</c:v>
                </c:pt>
                <c:pt idx="362">
                  <c:v>5.9158961493457993E-2</c:v>
                </c:pt>
                <c:pt idx="363">
                  <c:v>5.8422015236449805E-2</c:v>
                </c:pt>
                <c:pt idx="364">
                  <c:v>5.7699822201466404E-2</c:v>
                </c:pt>
                <c:pt idx="365">
                  <c:v>5.6991978919237171E-2</c:v>
                </c:pt>
                <c:pt idx="366">
                  <c:v>5.6298095807461063E-2</c:v>
                </c:pt>
                <c:pt idx="367">
                  <c:v>5.5617796597421457E-2</c:v>
                </c:pt>
                <c:pt idx="368">
                  <c:v>5.4950717788123021E-2</c:v>
                </c:pt>
                <c:pt idx="369">
                  <c:v>5.4296508126449115E-2</c:v>
                </c:pt>
                <c:pt idx="370">
                  <c:v>5.3654828111928815E-2</c:v>
                </c:pt>
                <c:pt idx="371">
                  <c:v>5.3025349524789059E-2</c:v>
                </c:pt>
                <c:pt idx="372">
                  <c:v>5.2407754976047195E-2</c:v>
                </c:pt>
                <c:pt idx="373">
                  <c:v>5.1801737478472568E-2</c:v>
                </c:pt>
                <c:pt idx="374">
                  <c:v>5.1207000037317013E-2</c:v>
                </c:pt>
                <c:pt idx="375">
                  <c:v>5.062325525977722E-2</c:v>
                </c:pt>
                <c:pt idx="376">
                  <c:v>5.0050224982214654E-2</c:v>
                </c:pt>
                <c:pt idx="377">
                  <c:v>4.9487639914213559E-2</c:v>
                </c:pt>
                <c:pt idx="378">
                  <c:v>4.8935239298612265E-2</c:v>
                </c:pt>
                <c:pt idx="379">
                  <c:v>4.8392770586692106E-2</c:v>
                </c:pt>
                <c:pt idx="380">
                  <c:v>4.7859989127754833E-2</c:v>
                </c:pt>
                <c:pt idx="381">
                  <c:v>4.7336657872363151E-2</c:v>
                </c:pt>
                <c:pt idx="382">
                  <c:v>4.6822547088560144E-2</c:v>
                </c:pt>
                <c:pt idx="383">
                  <c:v>4.6317434090421328E-2</c:v>
                </c:pt>
                <c:pt idx="384">
                  <c:v>4.5821102978329427E-2</c:v>
                </c:pt>
                <c:pt idx="385">
                  <c:v>4.5333344390395505E-2</c:v>
                </c:pt>
                <c:pt idx="386">
                  <c:v>4.4853955264481965E-2</c:v>
                </c:pt>
                <c:pt idx="387">
                  <c:v>4.4382738610312375E-2</c:v>
                </c:pt>
                <c:pt idx="388">
                  <c:v>4.3919503291181917E-2</c:v>
                </c:pt>
                <c:pt idx="389">
                  <c:v>4.346406381480717E-2</c:v>
                </c:pt>
                <c:pt idx="390">
                  <c:v>4.3016240132880044E-2</c:v>
                </c:pt>
                <c:pt idx="391">
                  <c:v>4.2575857448913297E-2</c:v>
                </c:pt>
                <c:pt idx="392">
                  <c:v>4.2142746033986662E-2</c:v>
                </c:pt>
                <c:pt idx="393">
                  <c:v>4.1716741050024098E-2</c:v>
                </c:pt>
                <c:pt idx="394">
                  <c:v>4.1297682380251076E-2</c:v>
                </c:pt>
                <c:pt idx="395">
                  <c:v>4.0885414466500007E-2</c:v>
                </c:pt>
                <c:pt idx="396">
                  <c:v>4.0479786153048529E-2</c:v>
                </c:pt>
                <c:pt idx="397">
                  <c:v>4.008065053669161E-2</c:v>
                </c:pt>
                <c:pt idx="398">
                  <c:v>3.9687864822764436E-2</c:v>
                </c:pt>
                <c:pt idx="399">
                  <c:v>3.9301290186846465E-2</c:v>
                </c:pt>
                <c:pt idx="400">
                  <c:v>3.8920791641891613E-2</c:v>
                </c:pt>
                <c:pt idx="401">
                  <c:v>3.8546237910541618E-2</c:v>
                </c:pt>
                <c:pt idx="402">
                  <c:v>3.8177501302392523E-2</c:v>
                </c:pt>
                <c:pt idx="403">
                  <c:v>3.7814457595995027E-2</c:v>
                </c:pt>
                <c:pt idx="404">
                  <c:v>3.7456985925380666E-2</c:v>
                </c:pt>
                <c:pt idx="405">
                  <c:v>3.7104968670916151E-2</c:v>
                </c:pt>
                <c:pt idx="406">
                  <c:v>3.67582913542975E-2</c:v>
                </c:pt>
                <c:pt idx="407">
                  <c:v>3.64168425375049E-2</c:v>
                </c:pt>
                <c:pt idx="408">
                  <c:v>3.6080513725548324E-2</c:v>
                </c:pt>
                <c:pt idx="409">
                  <c:v>3.5749199272841425E-2</c:v>
                </c:pt>
                <c:pt idx="410">
                  <c:v>3.5422796293049598E-2</c:v>
                </c:pt>
                <c:pt idx="411">
                  <c:v>3.5101204572265045E-2</c:v>
                </c:pt>
                <c:pt idx="412">
                  <c:v>3.4784326485369145E-2</c:v>
                </c:pt>
                <c:pt idx="413">
                  <c:v>3.4472066915448261E-2</c:v>
                </c:pt>
                <c:pt idx="414">
                  <c:v>3.4164333176136333E-2</c:v>
                </c:pt>
                <c:pt idx="415">
                  <c:v>3.3861034936762638E-2</c:v>
                </c:pt>
                <c:pt idx="416">
                  <c:v>3.3562084150189471E-2</c:v>
                </c:pt>
                <c:pt idx="417">
                  <c:v>3.3267394983229233E-2</c:v>
                </c:pt>
                <c:pt idx="418">
                  <c:v>3.2976883749535967E-2</c:v>
                </c:pt>
                <c:pt idx="419">
                  <c:v>3.2690468844870708E-2</c:v>
                </c:pt>
                <c:pt idx="420">
                  <c:v>3.2408070684645331E-2</c:v>
                </c:pt>
                <c:pt idx="421">
                  <c:v>3.2129611643652807E-2</c:v>
                </c:pt>
                <c:pt idx="422">
                  <c:v>3.1855015997897029E-2</c:v>
                </c:pt>
                <c:pt idx="423">
                  <c:v>3.1584209868438552E-2</c:v>
                </c:pt>
                <c:pt idx="424">
                  <c:v>3.1317121167176484E-2</c:v>
                </c:pt>
                <c:pt idx="425">
                  <c:v>3.1053679544490599E-2</c:v>
                </c:pt>
                <c:pt idx="426">
                  <c:v>3.0793816338670555E-2</c:v>
                </c:pt>
                <c:pt idx="427">
                  <c:v>3.0537464527062734E-2</c:v>
                </c:pt>
                <c:pt idx="428">
                  <c:v>3.0284558678868326E-2</c:v>
                </c:pt>
                <c:pt idx="429">
                  <c:v>3.0035034909528469E-2</c:v>
                </c:pt>
                <c:pt idx="430">
                  <c:v>2.9788830836636131E-2</c:v>
                </c:pt>
                <c:pt idx="431">
                  <c:v>2.9545885537315984E-2</c:v>
                </c:pt>
                <c:pt idx="432">
                  <c:v>2.9306139507016628E-2</c:v>
                </c:pt>
                <c:pt idx="433">
                  <c:v>2.9069534619661771E-2</c:v>
                </c:pt>
                <c:pt idx="434">
                  <c:v>2.8836014089109158E-2</c:v>
                </c:pt>
                <c:pt idx="435">
                  <c:v>2.8605522431868317E-2</c:v>
                </c:pt>
                <c:pt idx="436">
                  <c:v>2.8378005431030025E-2</c:v>
                </c:pt>
                <c:pt idx="437">
                  <c:v>2.8153410101362759E-2</c:v>
                </c:pt>
                <c:pt idx="438">
                  <c:v>2.793168465553289E-2</c:v>
                </c:pt>
                <c:pt idx="439">
                  <c:v>2.7712778471407264E-2</c:v>
                </c:pt>
                <c:pt idx="440">
                  <c:v>2.7496642060398743E-2</c:v>
                </c:pt>
                <c:pt idx="441">
                  <c:v>2.728322703681655E-2</c:v>
                </c:pt>
                <c:pt idx="442">
                  <c:v>2.7072486088185022E-2</c:v>
                </c:pt>
                <c:pt idx="443">
                  <c:v>2.6864372946496025E-2</c:v>
                </c:pt>
                <c:pt idx="444">
                  <c:v>2.6658842360361132E-2</c:v>
                </c:pt>
                <c:pt idx="445">
                  <c:v>2.645585006803176E-2</c:v>
                </c:pt>
                <c:pt idx="446">
                  <c:v>2.6255352771256128E-2</c:v>
                </c:pt>
                <c:pt idx="447">
                  <c:v>2.6057308109943483E-2</c:v>
                </c:pt>
                <c:pt idx="448">
                  <c:v>2.5861674637607166E-2</c:v>
                </c:pt>
                <c:pt idx="449">
                  <c:v>2.5668411797559066E-2</c:v>
                </c:pt>
                <c:pt idx="450">
                  <c:v>2.5477479899829236E-2</c:v>
                </c:pt>
                <c:pt idx="451">
                  <c:v>2.5288840098785521E-2</c:v>
                </c:pt>
                <c:pt idx="452">
                  <c:v>2.5102454371428769E-2</c:v>
                </c:pt>
                <c:pt idx="453">
                  <c:v>2.491828549634054E-2</c:v>
                </c:pt>
                <c:pt idx="454">
                  <c:v>2.4736297033260728E-2</c:v>
                </c:pt>
                <c:pt idx="455">
                  <c:v>2.4556453303273627E-2</c:v>
                </c:pt>
                <c:pt idx="456">
                  <c:v>2.4378719369581747E-2</c:v>
                </c:pt>
                <c:pt idx="457">
                  <c:v>2.4203061018847415E-2</c:v>
                </c:pt>
                <c:pt idx="458">
                  <c:v>2.4029444743083064E-2</c:v>
                </c:pt>
                <c:pt idx="459">
                  <c:v>2.3857837722071687E-2</c:v>
                </c:pt>
                <c:pt idx="460">
                  <c:v>2.3688207806299769E-2</c:v>
                </c:pt>
                <c:pt idx="461">
                  <c:v>2.3520523500385682E-2</c:v>
                </c:pt>
                <c:pt idx="462">
                  <c:v>2.3354753946986939E-2</c:v>
                </c:pt>
                <c:pt idx="463">
                  <c:v>2.319086891117067E-2</c:v>
                </c:pt>
                <c:pt idx="464">
                  <c:v>2.3028838765231992E-2</c:v>
                </c:pt>
                <c:pt idx="465">
                  <c:v>2.2868634473945559E-2</c:v>
                </c:pt>
                <c:pt idx="466">
                  <c:v>2.2710227580236331E-2</c:v>
                </c:pt>
                <c:pt idx="467">
                  <c:v>2.255359019125569E-2</c:v>
                </c:pt>
                <c:pt idx="468">
                  <c:v>2.2398694964850068E-2</c:v>
                </c:pt>
                <c:pt idx="469">
                  <c:v>2.2245515096409194E-2</c:v>
                </c:pt>
                <c:pt idx="470">
                  <c:v>2.2094024306081976E-2</c:v>
                </c:pt>
                <c:pt idx="471">
                  <c:v>2.1944196826348149E-2</c:v>
                </c:pt>
                <c:pt idx="472">
                  <c:v>2.1796007389934393E-2</c:v>
                </c:pt>
                <c:pt idx="473">
                  <c:v>2.1649431218064077E-2</c:v>
                </c:pt>
                <c:pt idx="474">
                  <c:v>2.1504444009029979E-2</c:v>
                </c:pt>
                <c:pt idx="475">
                  <c:v>2.1361021927079959E-2</c:v>
                </c:pt>
                <c:pt idx="476">
                  <c:v>2.1219141591605598E-2</c:v>
                </c:pt>
                <c:pt idx="477">
                  <c:v>2.1078780066624645E-2</c:v>
                </c:pt>
                <c:pt idx="478">
                  <c:v>2.0939914850547876E-2</c:v>
                </c:pt>
                <c:pt idx="479">
                  <c:v>2.0802523866221653E-2</c:v>
                </c:pt>
                <c:pt idx="480">
                  <c:v>2.066658545123776E-2</c:v>
                </c:pt>
                <c:pt idx="481">
                  <c:v>2.0532078348502243E-2</c:v>
                </c:pt>
                <c:pt idx="482">
                  <c:v>2.0398981697055285E-2</c:v>
                </c:pt>
                <c:pt idx="483">
                  <c:v>2.0267275023134683E-2</c:v>
                </c:pt>
                <c:pt idx="484">
                  <c:v>2.0136938231475221E-2</c:v>
                </c:pt>
                <c:pt idx="485">
                  <c:v>2.0007951596837069E-2</c:v>
                </c:pt>
                <c:pt idx="486">
                  <c:v>1.9880295755756255E-2</c:v>
                </c:pt>
                <c:pt idx="487">
                  <c:v>1.9753951698510443E-2</c:v>
                </c:pt>
                <c:pt idx="488">
                  <c:v>1.9628900761293724E-2</c:v>
                </c:pt>
                <c:pt idx="489">
                  <c:v>1.9505124618594116E-2</c:v>
                </c:pt>
                <c:pt idx="490">
                  <c:v>1.9382605275767816E-2</c:v>
                </c:pt>
                <c:pt idx="491">
                  <c:v>1.9261325061804356E-2</c:v>
                </c:pt>
                <c:pt idx="492">
                  <c:v>1.9141266622277029E-2</c:v>
                </c:pt>
                <c:pt idx="493">
                  <c:v>1.9022412912473301E-2</c:v>
                </c:pt>
                <c:pt idx="494">
                  <c:v>1.8904747190699678E-2</c:v>
                </c:pt>
                <c:pt idx="495">
                  <c:v>1.878825301175625E-2</c:v>
                </c:pt>
                <c:pt idx="496">
                  <c:v>1.8672914220575831E-2</c:v>
                </c:pt>
                <c:pt idx="497">
                  <c:v>1.8558714946022917E-2</c:v>
                </c:pt>
                <c:pt idx="498">
                  <c:v>1.8445639594848025E-2</c:v>
                </c:pt>
                <c:pt idx="499">
                  <c:v>1.8333672845792764E-2</c:v>
                </c:pt>
              </c:numCache>
            </c:numRef>
          </c:xVal>
          <c:yVal>
            <c:numRef>
              <c:f>'Simulated data (low damping)'!$H$21:$H$520</c:f>
              <c:numCache>
                <c:formatCode>0.000</c:formatCode>
                <c:ptCount val="500"/>
                <c:pt idx="0">
                  <c:v>-5.0249987374375027E-2</c:v>
                </c:pt>
                <c:pt idx="1">
                  <c:v>-5.3202142341485084E-2</c:v>
                </c:pt>
                <c:pt idx="2">
                  <c:v>-5.615973102023479E-2</c:v>
                </c:pt>
                <c:pt idx="3">
                  <c:v>-5.9123063876923176E-2</c:v>
                </c:pt>
                <c:pt idx="4">
                  <c:v>-6.2092453342102283E-2</c:v>
                </c:pt>
                <c:pt idx="5">
                  <c:v>-6.5068213922361132E-2</c:v>
                </c:pt>
                <c:pt idx="6">
                  <c:v>-6.8050662313609206E-2</c:v>
                </c:pt>
                <c:pt idx="7">
                  <c:v>-7.1040117515946466E-2</c:v>
                </c:pt>
                <c:pt idx="8">
                  <c:v>-7.4036900950209011E-2</c:v>
                </c:pt>
                <c:pt idx="9">
                  <c:v>-7.7041336576281663E-2</c:v>
                </c:pt>
                <c:pt idx="10">
                  <c:v>-8.0053751013270599E-2</c:v>
                </c:pt>
                <c:pt idx="11">
                  <c:v>-8.3074473661632328E-2</c:v>
                </c:pt>
                <c:pt idx="12">
                  <c:v>-8.6103836827356436E-2</c:v>
                </c:pt>
                <c:pt idx="13">
                  <c:v>-8.9142175848303848E-2</c:v>
                </c:pt>
                <c:pt idx="14">
                  <c:v>-9.2189829222803665E-2</c:v>
                </c:pt>
                <c:pt idx="15">
                  <c:v>-9.5247138740615009E-2</c:v>
                </c:pt>
                <c:pt idx="16">
                  <c:v>-9.8314449616364152E-2</c:v>
                </c:pt>
                <c:pt idx="17">
                  <c:v>-0.10139211062556908</c:v>
                </c:pt>
                <c:pt idx="18">
                  <c:v>-0.10448047424336798</c:v>
                </c:pt>
                <c:pt idx="19">
                  <c:v>-0.10757989678607151</c:v>
                </c:pt>
                <c:pt idx="20">
                  <c:v>-0.11069073855566217</c:v>
                </c:pt>
                <c:pt idx="21">
                  <c:v>-0.11381336398736848</c:v>
                </c:pt>
                <c:pt idx="22">
                  <c:v>-0.11694814180044563</c:v>
                </c:pt>
                <c:pt idx="23">
                  <c:v>-0.12009544515229807</c:v>
                </c:pt>
                <c:pt idx="24">
                  <c:v>-0.12325565179608516</c:v>
                </c:pt>
                <c:pt idx="25">
                  <c:v>-0.12642914424195451</c:v>
                </c:pt>
                <c:pt idx="26">
                  <c:v>-0.12961630992205428</c:v>
                </c:pt>
                <c:pt idx="27">
                  <c:v>-0.1328175413594786</c:v>
                </c:pt>
                <c:pt idx="28">
                  <c:v>-0.13603323634130857</c:v>
                </c:pt>
                <c:pt idx="29">
                  <c:v>-0.1392637980959146</c:v>
                </c:pt>
                <c:pt idx="30">
                  <c:v>-0.14250963547469361</c:v>
                </c:pt>
                <c:pt idx="31">
                  <c:v>-0.14577116313842012</c:v>
                </c:pt>
                <c:pt idx="32">
                  <c:v>-0.14904880174839741</c:v>
                </c:pt>
                <c:pt idx="33">
                  <c:v>-0.15234297816260081</c:v>
                </c:pt>
                <c:pt idx="34">
                  <c:v>-0.15565412563701492</c:v>
                </c:pt>
                <c:pt idx="35">
                  <c:v>-0.1589826840323709</c:v>
                </c:pt>
                <c:pt idx="36">
                  <c:v>-0.16232910002650125</c:v>
                </c:pt>
                <c:pt idx="37">
                  <c:v>-0.16569382733253532</c:v>
                </c:pt>
                <c:pt idx="38">
                  <c:v>-0.16907732692317029</c:v>
                </c:pt>
                <c:pt idx="39">
                  <c:v>-0.17248006726125875</c:v>
                </c:pt>
                <c:pt idx="40">
                  <c:v>-0.17590252453696575</c:v>
                </c:pt>
                <c:pt idx="41">
                  <c:v>-0.17934518291175874</c:v>
                </c:pt>
                <c:pt idx="42">
                  <c:v>-0.18280853476950215</c:v>
                </c:pt>
                <c:pt idx="43">
                  <c:v>-0.18629308097494254</c:v>
                </c:pt>
                <c:pt idx="44">
                  <c:v>-0.18979933113988035</c:v>
                </c:pt>
                <c:pt idx="45">
                  <c:v>-0.19332780389733653</c:v>
                </c:pt>
                <c:pt idx="46">
                  <c:v>-0.19687902718403655</c:v>
                </c:pt>
                <c:pt idx="47">
                  <c:v>-0.20045353853154754</c:v>
                </c:pt>
                <c:pt idx="48">
                  <c:v>-0.20405188536641766</c:v>
                </c:pt>
                <c:pt idx="49">
                  <c:v>-0.20767462531968356</c:v>
                </c:pt>
                <c:pt idx="50">
                  <c:v>-0.21132232654612651</c:v>
                </c:pt>
                <c:pt idx="51">
                  <c:v>-0.2149955680536747</c:v>
                </c:pt>
                <c:pt idx="52">
                  <c:v>-0.21869494004336734</c:v>
                </c:pt>
                <c:pt idx="53">
                  <c:v>-0.22242104426031378</c:v>
                </c:pt>
                <c:pt idx="54">
                  <c:v>-0.22617449435610054</c:v>
                </c:pt>
                <c:pt idx="55">
                  <c:v>-0.22995591626311973</c:v>
                </c:pt>
                <c:pt idx="56">
                  <c:v>-0.23376594858131439</c:v>
                </c:pt>
                <c:pt idx="57">
                  <c:v>-0.23760524297785696</c:v>
                </c:pt>
                <c:pt idx="58">
                  <c:v>-0.24147446460030303</c:v>
                </c:pt>
                <c:pt idx="59">
                  <c:v>-0.24537429250378623</c:v>
                </c:pt>
                <c:pt idx="60">
                  <c:v>-0.24930542009284712</c:v>
                </c:pt>
                <c:pt idx="61">
                  <c:v>-0.25326855557851607</c:v>
                </c:pt>
                <c:pt idx="62">
                  <c:v>-0.25726442245130005</c:v>
                </c:pt>
                <c:pt idx="63">
                  <c:v>-0.26129375997075444</c:v>
                </c:pt>
                <c:pt idx="64">
                  <c:v>-0.26535732367235104</c:v>
                </c:pt>
                <c:pt idx="65">
                  <c:v>-0.26945588589239228</c:v>
                </c:pt>
                <c:pt idx="66">
                  <c:v>-0.27359023631175244</c:v>
                </c:pt>
                <c:pt idx="67">
                  <c:v>-0.27776118251926979</c:v>
                </c:pt>
                <c:pt idx="68">
                  <c:v>-0.28196955059565065</c:v>
                </c:pt>
                <c:pt idx="69">
                  <c:v>-0.2862161857187891</c:v>
                </c:pt>
                <c:pt idx="70">
                  <c:v>-0.29050195279145402</c:v>
                </c:pt>
                <c:pt idx="71">
                  <c:v>-0.29482773709233839</c:v>
                </c:pt>
                <c:pt idx="72">
                  <c:v>-0.29919444495151953</c:v>
                </c:pt>
                <c:pt idx="73">
                  <c:v>-0.30360300445142885</c:v>
                </c:pt>
                <c:pt idx="74">
                  <c:v>-0.3080543661544895</c:v>
                </c:pt>
                <c:pt idx="75">
                  <c:v>-0.31254950385863606</c:v>
                </c:pt>
                <c:pt idx="76">
                  <c:v>-0.31708941538199503</c:v>
                </c:pt>
                <c:pt idx="77">
                  <c:v>-0.32167512337807191</c:v>
                </c:pt>
                <c:pt idx="78">
                  <c:v>-0.32630767618285866</c:v>
                </c:pt>
                <c:pt idx="79">
                  <c:v>-0.33098814869535398</c:v>
                </c:pt>
                <c:pt idx="80">
                  <c:v>-0.33571764329306192</c:v>
                </c:pt>
                <c:pt idx="81">
                  <c:v>-0.340497290784125</c:v>
                </c:pt>
                <c:pt idx="82">
                  <c:v>-0.34532825139783091</c:v>
                </c:pt>
                <c:pt idx="83">
                  <c:v>-0.35021171581532934</c:v>
                </c:pt>
                <c:pt idx="84">
                  <c:v>-0.35514890624249512</c:v>
                </c:pt>
                <c:pt idx="85">
                  <c:v>-0.36014107752697905</c:v>
                </c:pt>
                <c:pt idx="86">
                  <c:v>-0.3651895183216004</c:v>
                </c:pt>
                <c:pt idx="87">
                  <c:v>-0.37029555229635602</c:v>
                </c:pt>
                <c:pt idx="88">
                  <c:v>-0.37546053940144797</c:v>
                </c:pt>
                <c:pt idx="89">
                  <c:v>-0.38068587718386565</c:v>
                </c:pt>
                <c:pt idx="90">
                  <c:v>-0.38597300216020308</c:v>
                </c:pt>
                <c:pt idx="91">
                  <c:v>-0.39132339124854543</c:v>
                </c:pt>
                <c:pt idx="92">
                  <c:v>-0.39673856326242229</c:v>
                </c:pt>
                <c:pt idx="93">
                  <c:v>-0.4022200804699968</c:v>
                </c:pt>
                <c:pt idx="94">
                  <c:v>-0.40776955022184541</c:v>
                </c:pt>
                <c:pt idx="95">
                  <c:v>-0.41338862665088361</c:v>
                </c:pt>
                <c:pt idx="96">
                  <c:v>-0.41907901244819507</c:v>
                </c:pt>
                <c:pt idx="97">
                  <c:v>-0.42484246071875548</c:v>
                </c:pt>
                <c:pt idx="98">
                  <c:v>-0.43068077692127349</c:v>
                </c:pt>
                <c:pt idx="99">
                  <c:v>-0.43659582089663107</c:v>
                </c:pt>
                <c:pt idx="100">
                  <c:v>-0.44258950898967631</c:v>
                </c:pt>
                <c:pt idx="101">
                  <c:v>-0.44866381626941537</c:v>
                </c:pt>
                <c:pt idx="102">
                  <c:v>-0.45482077885295735</c:v>
                </c:pt>
                <c:pt idx="103">
                  <c:v>-0.46106249633890523</c:v>
                </c:pt>
                <c:pt idx="104">
                  <c:v>-0.46739113435623658</c:v>
                </c:pt>
                <c:pt idx="105">
                  <c:v>-0.47380892723510587</c:v>
                </c:pt>
                <c:pt idx="106">
                  <c:v>-0.48031818080640054</c:v>
                </c:pt>
                <c:pt idx="107">
                  <c:v>-0.48692127533733226</c:v>
                </c:pt>
                <c:pt idx="108">
                  <c:v>-0.49362066861080317</c:v>
                </c:pt>
                <c:pt idx="109">
                  <c:v>-0.50041889915679982</c:v>
                </c:pt>
                <c:pt idx="110">
                  <c:v>-0.50731858964460519</c:v>
                </c:pt>
                <c:pt idx="111">
                  <c:v>-0.51432245044519498</c:v>
                </c:pt>
                <c:pt idx="112">
                  <c:v>-0.52143328337382022</c:v>
                </c:pt>
                <c:pt idx="113">
                  <c:v>-0.52865398562343613</c:v>
                </c:pt>
                <c:pt idx="114">
                  <c:v>-0.5359875539003659</c:v>
                </c:pt>
                <c:pt idx="115">
                  <c:v>-0.54343708877436336</c:v>
                </c:pt>
                <c:pt idx="116">
                  <c:v>-0.55100579925607096</c:v>
                </c:pt>
                <c:pt idx="117">
                  <c:v>-0.55869700761577568</c:v>
                </c:pt>
                <c:pt idx="118">
                  <c:v>-0.56651415445832676</c:v>
                </c:pt>
                <c:pt idx="119">
                  <c:v>-0.57446080407013478</c:v>
                </c:pt>
                <c:pt idx="120">
                  <c:v>-0.58254065005529532</c:v>
                </c:pt>
                <c:pt idx="121">
                  <c:v>-0.5907575212790982</c:v>
                </c:pt>
                <c:pt idx="122">
                  <c:v>-0.59911538813850573</c:v>
                </c:pt>
                <c:pt idx="123">
                  <c:v>-0.60761836918060075</c:v>
                </c:pt>
                <c:pt idx="124">
                  <c:v>-0.61627073809154886</c:v>
                </c:pt>
                <c:pt idx="125">
                  <c:v>-0.62507693108028173</c:v>
                </c:pt>
                <c:pt idx="126">
                  <c:v>-0.63404155468291612</c:v>
                </c:pt>
                <c:pt idx="127">
                  <c:v>-0.64316939401587481</c:v>
                </c:pt>
                <c:pt idx="128">
                  <c:v>-0.65246542150779674</c:v>
                </c:pt>
                <c:pt idx="129">
                  <c:v>-0.66193480614262146</c:v>
                </c:pt>
                <c:pt idx="130">
                  <c:v>-0.6715829232487317</c:v>
                </c:pt>
                <c:pt idx="131">
                  <c:v>-0.68141536487174426</c:v>
                </c:pt>
                <c:pt idx="132">
                  <c:v>-0.69143795077149028</c:v>
                </c:pt>
                <c:pt idx="133">
                  <c:v>-0.70165674008693113</c:v>
                </c:pt>
                <c:pt idx="134">
                  <c:v>-0.71207804371624039</c:v>
                </c:pt>
                <c:pt idx="135">
                  <c:v>-0.722708437463086</c:v>
                </c:pt>
                <c:pt idx="136">
                  <c:v>-0.7335547760042842</c:v>
                </c:pt>
                <c:pt idx="137">
                  <c:v>-0.74462420773851079</c:v>
                </c:pt>
                <c:pt idx="138">
                  <c:v>-0.75592419058068527</c:v>
                </c:pt>
                <c:pt idx="139">
                  <c:v>-0.76746250877201716</c:v>
                </c:pt>
                <c:pt idx="140">
                  <c:v>-0.77924729078158717</c:v>
                </c:pt>
                <c:pt idx="141">
                  <c:v>-0.79128702838175824</c:v>
                </c:pt>
                <c:pt idx="142">
                  <c:v>-0.8035905969867434</c:v>
                </c:pt>
                <c:pt idx="143">
                  <c:v>-0.81616727735136174</c:v>
                </c:pt>
                <c:pt idx="144">
                  <c:v>-0.82902677873543373</c:v>
                </c:pt>
                <c:pt idx="145">
                  <c:v>-0.84217926364852813</c:v>
                </c:pt>
                <c:pt idx="146">
                  <c:v>-0.85563537429990433</c:v>
                </c:pt>
                <c:pt idx="147">
                  <c:v>-0.86940626088962736</c:v>
                </c:pt>
                <c:pt idx="148">
                  <c:v>-0.88350361188906312</c:v>
                </c:pt>
                <c:pt idx="149">
                  <c:v>-0.89793968647239331</c:v>
                </c:pt>
                <c:pt idx="150">
                  <c:v>-0.91272734927556898</c:v>
                </c:pt>
                <c:pt idx="151">
                  <c:v>-0.92788010767537477</c:v>
                </c:pt>
                <c:pt idx="152">
                  <c:v>-0.94341215179917259</c:v>
                </c:pt>
                <c:pt idx="153">
                  <c:v>-0.95933839749560557</c:v>
                </c:pt>
                <c:pt idx="154">
                  <c:v>-0.97567453251825342</c:v>
                </c:pt>
                <c:pt idx="155">
                  <c:v>-0.99243706619818672</c:v>
                </c:pt>
                <c:pt idx="156">
                  <c:v>-1.009643382907742</c:v>
                </c:pt>
                <c:pt idx="157">
                  <c:v>-1.027311799646996</c:v>
                </c:pt>
                <c:pt idx="158">
                  <c:v>-1.0454616281165172</c:v>
                </c:pt>
                <c:pt idx="159">
                  <c:v>-1.0641132416754457</c:v>
                </c:pt>
                <c:pt idx="160">
                  <c:v>-1.0832881476230776</c:v>
                </c:pt>
                <c:pt idx="161">
                  <c:v>-1.1030090652853002</c:v>
                </c:pt>
                <c:pt idx="162">
                  <c:v>-1.1233000104348509</c:v>
                </c:pt>
                <c:pt idx="163">
                  <c:v>-1.1441863866268973</c:v>
                </c:pt>
                <c:pt idx="164">
                  <c:v>-1.1656950840893014</c:v>
                </c:pt>
                <c:pt idx="165">
                  <c:v>-1.1878545868706685</c:v>
                </c:pt>
                <c:pt idx="166">
                  <c:v>-1.2106950890193535</c:v>
                </c:pt>
                <c:pt idx="167">
                  <c:v>-1.2342486206435626</c:v>
                </c:pt>
                <c:pt idx="168">
                  <c:v>-1.2585491847869947</c:v>
                </c:pt>
                <c:pt idx="169">
                  <c:v>-1.2836329061466727</c:v>
                </c:pt>
                <c:pt idx="170">
                  <c:v>-1.3095381927599845</c:v>
                </c:pt>
                <c:pt idx="171">
                  <c:v>-1.3363059118969021</c:v>
                </c:pt>
                <c:pt idx="172">
                  <c:v>-1.363979581510846</c:v>
                </c:pt>
                <c:pt idx="173">
                  <c:v>-1.3926055787275529</c:v>
                </c:pt>
                <c:pt idx="174">
                  <c:v>-1.4222333669849241</c:v>
                </c:pt>
                <c:pt idx="175">
                  <c:v>-1.4529157435769431</c:v>
                </c:pt>
                <c:pt idx="176">
                  <c:v>-1.4847091094991889</c:v>
                </c:pt>
                <c:pt idx="177">
                  <c:v>-1.5176737636389017</c:v>
                </c:pt>
                <c:pt idx="178">
                  <c:v>-1.5518742234939105</c:v>
                </c:pt>
                <c:pt idx="179">
                  <c:v>-1.5873795747345536</c:v>
                </c:pt>
                <c:pt idx="180">
                  <c:v>-1.6242638520303208</c:v>
                </c:pt>
                <c:pt idx="181">
                  <c:v>-1.6626064536331022</c:v>
                </c:pt>
                <c:pt idx="182">
                  <c:v>-1.7024925922202592</c:v>
                </c:pt>
                <c:pt idx="183">
                  <c:v>-1.7440137844232682</c:v>
                </c:pt>
                <c:pt idx="184">
                  <c:v>-1.7872683812598913</c:v>
                </c:pt>
                <c:pt idx="185">
                  <c:v>-1.8323621412919135</c:v>
                </c:pt>
                <c:pt idx="186">
                  <c:v>-1.8794088476666302</c:v>
                </c:pt>
                <c:pt idx="187">
                  <c:v>-1.9285309691580854</c:v>
                </c:pt>
                <c:pt idx="188">
                  <c:v>-1.9798603637509018</c:v>
                </c:pt>
                <c:pt idx="189">
                  <c:v>-2.0335390209944091</c:v>
                </c:pt>
                <c:pt idx="190">
                  <c:v>-2.0897198360056408</c:v>
                </c:pt>
                <c:pt idx="191">
                  <c:v>-2.1485674032116178</c:v>
                </c:pt>
                <c:pt idx="192">
                  <c:v>-2.210258811132114</c:v>
                </c:pt>
                <c:pt idx="193">
                  <c:v>-2.2749844099310761</c:v>
                </c:pt>
                <c:pt idx="194">
                  <c:v>-2.3429485100166358</c:v>
                </c:pt>
                <c:pt idx="195">
                  <c:v>-2.4143699511193928</c:v>
                </c:pt>
                <c:pt idx="196">
                  <c:v>-2.4894824548856334</c:v>
                </c:pt>
                <c:pt idx="197">
                  <c:v>-2.5685346370763851</c:v>
                </c:pt>
                <c:pt idx="198">
                  <c:v>-2.6517895037222772</c:v>
                </c:pt>
                <c:pt idx="199">
                  <c:v>-2.7395231830548474</c:v>
                </c:pt>
                <c:pt idx="200">
                  <c:v>-2.8320225432352486</c:v>
                </c:pt>
                <c:pt idx="201">
                  <c:v>-2.9295812028137389</c:v>
                </c:pt>
                <c:pt idx="202">
                  <c:v>-3.0324932394493107</c:v>
                </c:pt>
                <c:pt idx="203">
                  <c:v>-3.1410436186030126</c:v>
                </c:pt>
                <c:pt idx="204">
                  <c:v>-3.2554939637201943</c:v>
                </c:pt>
                <c:pt idx="205">
                  <c:v>-3.3760617252738645</c:v>
                </c:pt>
                <c:pt idx="206">
                  <c:v>-3.5028900121572741</c:v>
                </c:pt>
                <c:pt idx="207">
                  <c:v>-3.6360042360838922</c:v>
                </c:pt>
                <c:pt idx="208">
                  <c:v>-3.7752501709884512</c:v>
                </c:pt>
                <c:pt idx="209">
                  <c:v>-3.9202059007896173</c:v>
                </c:pt>
                <c:pt idx="210">
                  <c:v>-4.0700572630108942</c:v>
                </c:pt>
                <c:pt idx="211">
                  <c:v>-4.2234226696619004</c:v>
                </c:pt>
                <c:pt idx="212">
                  <c:v>-4.3781086329167733</c:v>
                </c:pt>
                <c:pt idx="213">
                  <c:v>-4.5307724037138666</c:v>
                </c:pt>
                <c:pt idx="214">
                  <c:v>-4.6764643104050734</c:v>
                </c:pt>
                <c:pt idx="215">
                  <c:v>-4.8080232325775807</c:v>
                </c:pt>
                <c:pt idx="216">
                  <c:v>-4.9153117783432299</c:v>
                </c:pt>
                <c:pt idx="217">
                  <c:v>-4.9843177185501331</c:v>
                </c:pt>
                <c:pt idx="218">
                  <c:v>-4.9962395608222163</c:v>
                </c:pt>
                <c:pt idx="219">
                  <c:v>-4.9268500958440162</c:v>
                </c:pt>
                <c:pt idx="220">
                  <c:v>-4.7467173827055484</c:v>
                </c:pt>
                <c:pt idx="221">
                  <c:v>-4.4232194482334322</c:v>
                </c:pt>
                <c:pt idx="222">
                  <c:v>-3.9255019575321439</c:v>
                </c:pt>
                <c:pt idx="223">
                  <c:v>-3.2330891554282255</c:v>
                </c:pt>
                <c:pt idx="224">
                  <c:v>-2.3471062228271578</c:v>
                </c:pt>
                <c:pt idx="225">
                  <c:v>-1.3000131813336169</c:v>
                </c:pt>
                <c:pt idx="226">
                  <c:v>-0.15734654601854411</c:v>
                </c:pt>
                <c:pt idx="227">
                  <c:v>0.99320798668722843</c:v>
                </c:pt>
                <c:pt idx="228">
                  <c:v>2.06290341150302</c:v>
                </c:pt>
                <c:pt idx="229">
                  <c:v>2.9833512874927721</c:v>
                </c:pt>
                <c:pt idx="230">
                  <c:v>3.7182680756457116</c:v>
                </c:pt>
                <c:pt idx="231">
                  <c:v>4.2626450385244574</c:v>
                </c:pt>
                <c:pt idx="232">
                  <c:v>4.6336783774784722</c:v>
                </c:pt>
                <c:pt idx="233">
                  <c:v>4.8598416691589676</c:v>
                </c:pt>
                <c:pt idx="234">
                  <c:v>4.9722689264874464</c:v>
                </c:pt>
                <c:pt idx="235">
                  <c:v>4.9996293890818828</c:v>
                </c:pt>
                <c:pt idx="236">
                  <c:v>4.9659015261331456</c:v>
                </c:pt>
                <c:pt idx="237">
                  <c:v>4.8899632502747643</c:v>
                </c:pt>
                <c:pt idx="238">
                  <c:v>4.786085685210308</c:v>
                </c:pt>
                <c:pt idx="239">
                  <c:v>4.664750820756792</c:v>
                </c:pt>
                <c:pt idx="240">
                  <c:v>4.5334897935768605</c:v>
                </c:pt>
                <c:pt idx="241">
                  <c:v>4.3976131443363764</c:v>
                </c:pt>
                <c:pt idx="242">
                  <c:v>4.2607975314084712</c:v>
                </c:pt>
                <c:pt idx="243">
                  <c:v>4.1255358359594432</c:v>
                </c:pt>
                <c:pt idx="244">
                  <c:v>3.9934728829237991</c:v>
                </c:pt>
                <c:pt idx="245">
                  <c:v>3.8656514484887254</c:v>
                </c:pt>
                <c:pt idx="246">
                  <c:v>3.7426904895730999</c:v>
                </c:pt>
                <c:pt idx="247">
                  <c:v>3.6249133099832127</c:v>
                </c:pt>
                <c:pt idx="248">
                  <c:v>3.5124392562191056</c:v>
                </c:pt>
                <c:pt idx="249">
                  <c:v>3.4052490685273957</c:v>
                </c:pt>
                <c:pt idx="250">
                  <c:v>3.3032312968552069</c:v>
                </c:pt>
                <c:pt idx="251">
                  <c:v>3.2062151462787702</c:v>
                </c:pt>
                <c:pt idx="252">
                  <c:v>3.1139936118424769</c:v>
                </c:pt>
                <c:pt idx="253">
                  <c:v>3.0263396709771864</c:v>
                </c:pt>
                <c:pt idx="254">
                  <c:v>2.9430175158965093</c:v>
                </c:pt>
                <c:pt idx="255">
                  <c:v>2.8637902453408213</c:v>
                </c:pt>
                <c:pt idx="256">
                  <c:v>2.7884250324216406</c:v>
                </c:pt>
                <c:pt idx="257">
                  <c:v>2.7166964975250103</c:v>
                </c:pt>
                <c:pt idx="258">
                  <c:v>2.6483888093788712</c:v>
                </c:pt>
                <c:pt idx="259">
                  <c:v>2.5832968899498114</c:v>
                </c:pt>
                <c:pt idx="260">
                  <c:v>2.5212269930525513</c:v>
                </c:pt>
                <c:pt idx="261">
                  <c:v>2.4619968505188043</c:v>
                </c:pt>
                <c:pt idx="262">
                  <c:v>2.405435525014723</c:v>
                </c:pt>
                <c:pt idx="263">
                  <c:v>2.3513830690958337</c:v>
                </c:pt>
                <c:pt idx="264">
                  <c:v>2.2996900615538332</c:v>
                </c:pt>
                <c:pt idx="265">
                  <c:v>2.2502170714760763</c:v>
                </c:pt>
                <c:pt idx="266">
                  <c:v>2.2028340855117396</c:v>
                </c:pt>
                <c:pt idx="267">
                  <c:v>2.1574199230429802</c:v>
                </c:pt>
                <c:pt idx="268">
                  <c:v>2.1138616561602417</c:v>
                </c:pt>
                <c:pt idx="269">
                  <c:v>2.0720540457192702</c:v>
                </c:pt>
                <c:pt idx="270">
                  <c:v>2.0318990007199611</c:v>
                </c:pt>
                <c:pt idx="271">
                  <c:v>1.9933050653633861</c:v>
                </c:pt>
                <c:pt idx="272">
                  <c:v>1.9561869360997473</c:v>
                </c:pt>
                <c:pt idx="273">
                  <c:v>1.9204650095481519</c:v>
                </c:pt>
                <c:pt idx="274">
                  <c:v>1.8860649611818765</c:v>
                </c:pt>
                <c:pt idx="275">
                  <c:v>1.8529173540080548</c:v>
                </c:pt>
                <c:pt idx="276">
                  <c:v>1.8209572760390245</c:v>
                </c:pt>
                <c:pt idx="277">
                  <c:v>1.7901240050882443</c:v>
                </c:pt>
                <c:pt idx="278">
                  <c:v>1.7603606992786647</c:v>
                </c:pt>
                <c:pt idx="279">
                  <c:v>1.7316141115906265</c:v>
                </c:pt>
                <c:pt idx="280">
                  <c:v>1.7038343267738241</c:v>
                </c:pt>
                <c:pt idx="281">
                  <c:v>1.6769745189850858</c:v>
                </c:pt>
                <c:pt idx="282">
                  <c:v>1.6509907285768288</c:v>
                </c:pt>
                <c:pt idx="283">
                  <c:v>1.6258416565403839</c:v>
                </c:pt>
                <c:pt idx="284">
                  <c:v>1.6014884751967777</c:v>
                </c:pt>
                <c:pt idx="285">
                  <c:v>1.5778946538200571</c:v>
                </c:pt>
                <c:pt idx="286">
                  <c:v>1.5550257979713873</c:v>
                </c:pt>
                <c:pt idx="287">
                  <c:v>1.5328495014134365</c:v>
                </c:pt>
                <c:pt idx="288">
                  <c:v>1.5113352095625854</c:v>
                </c:pt>
                <c:pt idx="289">
                  <c:v>1.4904540935200914</c:v>
                </c:pt>
                <c:pt idx="290">
                  <c:v>1.4701789338020501</c:v>
                </c:pt>
                <c:pt idx="291">
                  <c:v>1.4504840129614893</c:v>
                </c:pt>
                <c:pt idx="292">
                  <c:v>1.4313450163641759</c:v>
                </c:pt>
                <c:pt idx="293">
                  <c:v>1.412738940442791</c:v>
                </c:pt>
                <c:pt idx="294">
                  <c:v>1.3946440078121827</c:v>
                </c:pt>
                <c:pt idx="295">
                  <c:v>1.3770395886817384</c:v>
                </c:pt>
                <c:pt idx="296">
                  <c:v>1.3599061280497602</c:v>
                </c:pt>
                <c:pt idx="297">
                  <c:v>1.3432250782093762</c:v>
                </c:pt>
                <c:pt idx="298">
                  <c:v>1.3269788361363219</c:v>
                </c:pt>
                <c:pt idx="299">
                  <c:v>1.3111506853661152</c:v>
                </c:pt>
                <c:pt idx="300">
                  <c:v>1.2957247420020575</c:v>
                </c:pt>
                <c:pt idx="301">
                  <c:v>1.2806859045263821</c:v>
                </c:pt>
                <c:pt idx="302">
                  <c:v>1.2660198071149995</c:v>
                </c:pt>
                <c:pt idx="303">
                  <c:v>1.2517127761818816</c:v>
                </c:pt>
                <c:pt idx="304">
                  <c:v>1.2377517899024368</c:v>
                </c:pt>
                <c:pt idx="305">
                  <c:v>1.2241244404864462</c:v>
                </c:pt>
                <c:pt idx="306">
                  <c:v>1.2108188989904398</c:v>
                </c:pt>
                <c:pt idx="307">
                  <c:v>1.1978238824769649</c:v>
                </c:pt>
                <c:pt idx="308">
                  <c:v>1.1851286233442404</c:v>
                </c:pt>
                <c:pt idx="309">
                  <c:v>1.1727228406642463</c:v>
                </c:pt>
                <c:pt idx="310">
                  <c:v>1.1605967133806254</c:v>
                </c:pt>
                <c:pt idx="311">
                  <c:v>1.1487408552298781</c:v>
                </c:pt>
                <c:pt idx="312">
                  <c:v>1.1371462912603965</c:v>
                </c:pt>
                <c:pt idx="313">
                  <c:v>1.1258044358339772</c:v>
                </c:pt>
                <c:pt idx="314">
                  <c:v>1.1147070720036611</c:v>
                </c:pt>
                <c:pt idx="315">
                  <c:v>1.103846332170169</c:v>
                </c:pt>
                <c:pt idx="316">
                  <c:v>1.09321467992689</c:v>
                </c:pt>
                <c:pt idx="317">
                  <c:v>1.0828048930104242</c:v>
                </c:pt>
                <c:pt idx="318">
                  <c:v>1.0726100472801079</c:v>
                </c:pt>
                <c:pt idx="319">
                  <c:v>1.0626235016558485</c:v>
                </c:pt>
                <c:pt idx="320">
                  <c:v>1.0528388839489942</c:v>
                </c:pt>
                <c:pt idx="321">
                  <c:v>1.0432500775259184</c:v>
                </c:pt>
                <c:pt idx="322">
                  <c:v>1.0338512087485232</c:v>
                </c:pt>
                <c:pt idx="323">
                  <c:v>1.024636635140052</c:v>
                </c:pt>
                <c:pt idx="324">
                  <c:v>1.0156009342284051</c:v>
                </c:pt>
                <c:pt idx="325">
                  <c:v>1.0067388930226902</c:v>
                </c:pt>
                <c:pt idx="326">
                  <c:v>0.99804549808194787</c:v>
                </c:pt>
                <c:pt idx="327">
                  <c:v>0.98951592613798267</c:v>
                </c:pt>
                <c:pt idx="328">
                  <c:v>0.98114553523696102</c:v>
                </c:pt>
                <c:pt idx="329">
                  <c:v>0.9729298563669504</c:v>
                </c:pt>
                <c:pt idx="330">
                  <c:v>0.96486458554091514</c:v>
                </c:pt>
                <c:pt idx="331">
                  <c:v>0.95694557630680488</c:v>
                </c:pt>
                <c:pt idx="332">
                  <c:v>0.94916883265836471</c:v>
                </c:pt>
                <c:pt idx="333">
                  <c:v>0.9415305023221151</c:v>
                </c:pt>
                <c:pt idx="334">
                  <c:v>0.93402687039763088</c:v>
                </c:pt>
                <c:pt idx="335">
                  <c:v>0.92665435332982105</c:v>
                </c:pt>
                <c:pt idx="336">
                  <c:v>0.91940949319333121</c:v>
                </c:pt>
                <c:pt idx="337">
                  <c:v>0.91228895227054974</c:v>
                </c:pt>
                <c:pt idx="338">
                  <c:v>0.90528950790590401</c:v>
                </c:pt>
                <c:pt idx="339">
                  <c:v>0.89840804762031157</c:v>
                </c:pt>
                <c:pt idx="340">
                  <c:v>0.89164156447067733</c:v>
                </c:pt>
                <c:pt idx="341">
                  <c:v>0.88498715264033856</c:v>
                </c:pt>
                <c:pt idx="342">
                  <c:v>0.87844200324725674</c:v>
                </c:pt>
                <c:pt idx="343">
                  <c:v>0.87200340035760893</c:v>
                </c:pt>
                <c:pt idx="344">
                  <c:v>0.86566871719321514</c:v>
                </c:pt>
                <c:pt idx="345">
                  <c:v>0.85943541252197764</c:v>
                </c:pt>
                <c:pt idx="346">
                  <c:v>0.85330102722117807</c:v>
                </c:pt>
                <c:pt idx="347">
                  <c:v>0.8472631810041189</c:v>
                </c:pt>
                <c:pt idx="348">
                  <c:v>0.84131956930118357</c:v>
                </c:pt>
                <c:pt idx="349">
                  <c:v>0.8354679602869387</c:v>
                </c:pt>
                <c:pt idx="350">
                  <c:v>0.82970619204541285</c:v>
                </c:pt>
                <c:pt idx="351">
                  <c:v>0.82403216986616135</c:v>
                </c:pt>
                <c:pt idx="352">
                  <c:v>0.81844386366417765</c:v>
                </c:pt>
                <c:pt idx="353">
                  <c:v>0.81293930551712368</c:v>
                </c:pt>
                <c:pt idx="354">
                  <c:v>0.8075165873137341</c:v>
                </c:pt>
                <c:pt idx="355">
                  <c:v>0.80217385850762013</c:v>
                </c:pt>
                <c:pt idx="356">
                  <c:v>0.79690932397103575</c:v>
                </c:pt>
                <c:pt idx="357">
                  <c:v>0.79172124194347893</c:v>
                </c:pt>
                <c:pt idx="358">
                  <c:v>0.78660792207030261</c:v>
                </c:pt>
                <c:pt idx="359">
                  <c:v>0.78156772352678749</c:v>
                </c:pt>
                <c:pt idx="360">
                  <c:v>0.77659905322338563</c:v>
                </c:pt>
                <c:pt idx="361">
                  <c:v>0.77170036408808373</c:v>
                </c:pt>
                <c:pt idx="362">
                  <c:v>0.7668701534220741</c:v>
                </c:pt>
                <c:pt idx="363">
                  <c:v>0.76210696132512146</c:v>
                </c:pt>
                <c:pt idx="364">
                  <c:v>0.75740936918722046</c:v>
                </c:pt>
                <c:pt idx="365">
                  <c:v>0.7527759982433293</c:v>
                </c:pt>
                <c:pt idx="366">
                  <c:v>0.74820550818813436</c:v>
                </c:pt>
                <c:pt idx="367">
                  <c:v>0.74369659584797243</c:v>
                </c:pt>
                <c:pt idx="368">
                  <c:v>0.73924799390718698</c:v>
                </c:pt>
                <c:pt idx="369">
                  <c:v>0.73485846968635105</c:v>
                </c:pt>
                <c:pt idx="370">
                  <c:v>0.73052682396991253</c:v>
                </c:pt>
                <c:pt idx="371">
                  <c:v>0.72625188988095879</c:v>
                </c:pt>
                <c:pt idx="372">
                  <c:v>0.7220325318009172</c:v>
                </c:pt>
                <c:pt idx="373">
                  <c:v>0.71786764433211292</c:v>
                </c:pt>
                <c:pt idx="374">
                  <c:v>0.71375615130123282</c:v>
                </c:pt>
                <c:pt idx="375">
                  <c:v>0.70969700480182074</c:v>
                </c:pt>
                <c:pt idx="376">
                  <c:v>0.70568918427405147</c:v>
                </c:pt>
                <c:pt idx="377">
                  <c:v>0.70173169562009718</c:v>
                </c:pt>
                <c:pt idx="378">
                  <c:v>0.69782357035350284</c:v>
                </c:pt>
                <c:pt idx="379">
                  <c:v>0.69396386478105965</c:v>
                </c:pt>
                <c:pt idx="380">
                  <c:v>0.6901516592157404</c:v>
                </c:pt>
                <c:pt idx="381">
                  <c:v>0.68638605721933654</c:v>
                </c:pt>
                <c:pt idx="382">
                  <c:v>0.68266618487350095</c:v>
                </c:pt>
                <c:pt idx="383">
                  <c:v>0.67899119007796616</c:v>
                </c:pt>
                <c:pt idx="384">
                  <c:v>0.67536024187476684</c:v>
                </c:pt>
                <c:pt idx="385">
                  <c:v>0.67177252979735402</c:v>
                </c:pt>
                <c:pt idx="386">
                  <c:v>0.6682272632435402</c:v>
                </c:pt>
                <c:pt idx="387">
                  <c:v>0.66472367087126694</c:v>
                </c:pt>
                <c:pt idx="388">
                  <c:v>0.66126100001623789</c:v>
                </c:pt>
                <c:pt idx="389">
                  <c:v>0.65783851613049693</c:v>
                </c:pt>
                <c:pt idx="390">
                  <c:v>0.65445550224108495</c:v>
                </c:pt>
                <c:pt idx="391">
                  <c:v>0.65111125842794548</c:v>
                </c:pt>
                <c:pt idx="392">
                  <c:v>0.64780510132028257</c:v>
                </c:pt>
                <c:pt idx="393">
                  <c:v>0.64453636361062372</c:v>
                </c:pt>
                <c:pt idx="394">
                  <c:v>0.64130439358586233</c:v>
                </c:pt>
                <c:pt idx="395">
                  <c:v>0.63810855467459648</c:v>
                </c:pt>
                <c:pt idx="396">
                  <c:v>0.63494822501010961</c:v>
                </c:pt>
                <c:pt idx="397">
                  <c:v>0.63182279700836363</c:v>
                </c:pt>
                <c:pt idx="398">
                  <c:v>0.62873167696041399</c:v>
                </c:pt>
                <c:pt idx="399">
                  <c:v>0.62567428463867203</c:v>
                </c:pt>
                <c:pt idx="400">
                  <c:v>0.62265005291647124</c:v>
                </c:pt>
                <c:pt idx="401">
                  <c:v>0.61965842740041877</c:v>
                </c:pt>
                <c:pt idx="402">
                  <c:v>0.61669886607503266</c:v>
                </c:pt>
                <c:pt idx="403">
                  <c:v>0.61377083895919238</c:v>
                </c:pt>
                <c:pt idx="404">
                  <c:v>0.61087382777394594</c:v>
                </c:pt>
                <c:pt idx="405">
                  <c:v>0.60800732562123938</c:v>
                </c:pt>
                <c:pt idx="406">
                  <c:v>0.60517083667315597</c:v>
                </c:pt>
                <c:pt idx="407">
                  <c:v>0.60236387587126072</c:v>
                </c:pt>
                <c:pt idx="408">
                  <c:v>0.59958596863567759</c:v>
                </c:pt>
                <c:pt idx="409">
                  <c:v>0.59683665058352853</c:v>
                </c:pt>
                <c:pt idx="410">
                  <c:v>0.59411546725638864</c:v>
                </c:pt>
                <c:pt idx="411">
                  <c:v>0.59142197385642215</c:v>
                </c:pt>
                <c:pt idx="412">
                  <c:v>0.58875573499087941</c:v>
                </c:pt>
                <c:pt idx="413">
                  <c:v>0.58611632442464823</c:v>
                </c:pt>
                <c:pt idx="414">
                  <c:v>0.58350332484056444</c:v>
                </c:pt>
                <c:pt idx="415">
                  <c:v>0.58091632760720169</c:v>
                </c:pt>
                <c:pt idx="416">
                  <c:v>0.57835493255386894</c:v>
                </c:pt>
                <c:pt idx="417">
                  <c:v>0.57581874775255637</c:v>
                </c:pt>
                <c:pt idx="418">
                  <c:v>0.57330738930658254</c:v>
                </c:pt>
                <c:pt idx="419">
                  <c:v>0.57082048114570116</c:v>
                </c:pt>
                <c:pt idx="420">
                  <c:v>0.56835765482744438</c:v>
                </c:pt>
                <c:pt idx="421">
                  <c:v>0.56591854934447594</c:v>
                </c:pt>
                <c:pt idx="422">
                  <c:v>0.56350281093774868</c:v>
                </c:pt>
                <c:pt idx="423">
                  <c:v>0.56111009291526026</c:v>
                </c:pt>
                <c:pt idx="424">
                  <c:v>0.55874005547621619</c:v>
                </c:pt>
                <c:pt idx="425">
                  <c:v>0.55639236554041072</c:v>
                </c:pt>
                <c:pt idx="426">
                  <c:v>0.55406669658264585</c:v>
                </c:pt>
                <c:pt idx="427">
                  <c:v>0.5517627284720179</c:v>
                </c:pt>
                <c:pt idx="428">
                  <c:v>0.54948014731590566</c:v>
                </c:pt>
                <c:pt idx="429">
                  <c:v>0.5472186453084984</c:v>
                </c:pt>
                <c:pt idx="430">
                  <c:v>0.54497792058371275</c:v>
                </c:pt>
                <c:pt idx="431">
                  <c:v>0.54275767707235201</c:v>
                </c:pt>
                <c:pt idx="432">
                  <c:v>0.54055762436336197</c:v>
                </c:pt>
                <c:pt idx="433">
                  <c:v>0.53837747756905097</c:v>
                </c:pt>
                <c:pt idx="434">
                  <c:v>0.53621695719414197</c:v>
                </c:pt>
                <c:pt idx="435">
                  <c:v>0.53407578900852914</c:v>
                </c:pt>
                <c:pt idx="436">
                  <c:v>0.5319537039236184</c:v>
                </c:pt>
                <c:pt idx="437">
                  <c:v>0.52985043787213393</c:v>
                </c:pt>
                <c:pt idx="438">
                  <c:v>0.5277657316912806</c:v>
                </c:pt>
                <c:pt idx="439">
                  <c:v>0.52569933100914956</c:v>
                </c:pt>
                <c:pt idx="440">
                  <c:v>0.52365098613426653</c:v>
                </c:pt>
                <c:pt idx="441">
                  <c:v>0.52162045194817941</c:v>
                </c:pt>
                <c:pt idx="442">
                  <c:v>0.51960748780098931</c:v>
                </c:pt>
                <c:pt idx="443">
                  <c:v>0.51761185740973115</c:v>
                </c:pt>
                <c:pt idx="444">
                  <c:v>0.51563332875951362</c:v>
                </c:pt>
                <c:pt idx="445">
                  <c:v>0.5136716740073326</c:v>
                </c:pt>
                <c:pt idx="446">
                  <c:v>0.51172666938847167</c:v>
                </c:pt>
                <c:pt idx="447">
                  <c:v>0.50979809512541174</c:v>
                </c:pt>
                <c:pt idx="448">
                  <c:v>0.5078857353391707</c:v>
                </c:pt>
                <c:pt idx="449">
                  <c:v>0.50598937796299792</c:v>
                </c:pt>
                <c:pt idx="450">
                  <c:v>0.50410881465834945</c:v>
                </c:pt>
                <c:pt idx="451">
                  <c:v>0.50224384073307782</c:v>
                </c:pt>
                <c:pt idx="452">
                  <c:v>0.50039425506176438</c:v>
                </c:pt>
                <c:pt idx="453">
                  <c:v>0.49855986000813213</c:v>
                </c:pt>
                <c:pt idx="454">
                  <c:v>0.49674046134947536</c:v>
                </c:pt>
                <c:pt idx="455">
                  <c:v>0.49493586820304342</c:v>
                </c:pt>
                <c:pt idx="456">
                  <c:v>0.49314589295432304</c:v>
                </c:pt>
                <c:pt idx="457">
                  <c:v>0.49137035118715916</c:v>
                </c:pt>
                <c:pt idx="458">
                  <c:v>0.48960906161566264</c:v>
                </c:pt>
                <c:pt idx="459">
                  <c:v>0.48786184601784977</c:v>
                </c:pt>
                <c:pt idx="460">
                  <c:v>0.48612852917096244</c:v>
                </c:pt>
                <c:pt idx="461">
                  <c:v>0.48440893878842134</c:v>
                </c:pt>
                <c:pt idx="462">
                  <c:v>0.48270290545836275</c:v>
                </c:pt>
                <c:pt idx="463">
                  <c:v>0.48101026258371193</c:v>
                </c:pt>
                <c:pt idx="464">
                  <c:v>0.47933084632375256</c:v>
                </c:pt>
                <c:pt idx="465">
                  <c:v>0.4776644955371423</c:v>
                </c:pt>
                <c:pt idx="466">
                  <c:v>0.47601105172634089</c:v>
                </c:pt>
                <c:pt idx="467">
                  <c:v>0.47437035898340207</c:v>
                </c:pt>
                <c:pt idx="468">
                  <c:v>0.47274226393709751</c:v>
                </c:pt>
                <c:pt idx="469">
                  <c:v>0.47112661570132869</c:v>
                </c:pt>
                <c:pt idx="470">
                  <c:v>0.46952326582479598</c:v>
                </c:pt>
                <c:pt idx="471">
                  <c:v>0.46793206824188488</c:v>
                </c:pt>
                <c:pt idx="472">
                  <c:v>0.46635287922473673</c:v>
                </c:pt>
                <c:pt idx="473">
                  <c:v>0.46478555733647214</c:v>
                </c:pt>
                <c:pt idx="474">
                  <c:v>0.46322996338553307</c:v>
                </c:pt>
                <c:pt idx="475">
                  <c:v>0.4616859603811127</c:v>
                </c:pt>
                <c:pt idx="476">
                  <c:v>0.46015341348964411</c:v>
                </c:pt>
                <c:pt idx="477">
                  <c:v>0.45863218999231758</c:v>
                </c:pt>
                <c:pt idx="478">
                  <c:v>0.45712215924359928</c:v>
                </c:pt>
                <c:pt idx="479">
                  <c:v>0.45562319263072187</c:v>
                </c:pt>
                <c:pt idx="480">
                  <c:v>0.45413516353412259</c:v>
                </c:pt>
                <c:pt idx="481">
                  <c:v>0.45265794728880365</c:v>
                </c:pt>
                <c:pt idx="482">
                  <c:v>0.45119142114658611</c:v>
                </c:pt>
                <c:pt idx="483">
                  <c:v>0.4497354642392386</c:v>
                </c:pt>
                <c:pt idx="484">
                  <c:v>0.44828995754245266</c:v>
                </c:pt>
                <c:pt idx="485">
                  <c:v>0.44685478384064475</c:v>
                </c:pt>
                <c:pt idx="486">
                  <c:v>0.44542982769256279</c:v>
                </c:pt>
                <c:pt idx="487">
                  <c:v>0.44401497539767437</c:v>
                </c:pt>
                <c:pt idx="488">
                  <c:v>0.44261011496331681</c:v>
                </c:pt>
                <c:pt idx="489">
                  <c:v>0.44121513607259022</c:v>
                </c:pt>
                <c:pt idx="490">
                  <c:v>0.43982993005297166</c:v>
                </c:pt>
                <c:pt idx="491">
                  <c:v>0.43845438984563384</c:v>
                </c:pt>
                <c:pt idx="492">
                  <c:v>0.43708840997544784</c:v>
                </c:pt>
                <c:pt idx="493">
                  <c:v>0.43573188652165495</c:v>
                </c:pt>
                <c:pt idx="494">
                  <c:v>0.43438471708918641</c:v>
                </c:pt>
                <c:pt idx="495">
                  <c:v>0.43304680078061852</c:v>
                </c:pt>
                <c:pt idx="496">
                  <c:v>0.43171803816874421</c:v>
                </c:pt>
                <c:pt idx="497">
                  <c:v>0.4303983312697453</c:v>
                </c:pt>
                <c:pt idx="498">
                  <c:v>0.42908758351695192</c:v>
                </c:pt>
                <c:pt idx="499">
                  <c:v>0.42778569973517239</c:v>
                </c:pt>
              </c:numCache>
            </c:numRef>
          </c:yVal>
          <c:smooth val="1"/>
          <c:extLst>
            <c:ext xmlns:c16="http://schemas.microsoft.com/office/drawing/2014/chart" uri="{C3380CC4-5D6E-409C-BE32-E72D297353CC}">
              <c16:uniqueId val="{00000001-BF93-4020-B0EF-669BA6526D89}"/>
            </c:ext>
          </c:extLst>
        </c:ser>
        <c:ser>
          <c:idx val="2"/>
          <c:order val="2"/>
          <c:tx>
            <c:strRef>
              <c:f>'Simulated data (low damping)'!$I$19</c:f>
              <c:strCache>
                <c:ptCount val="1"/>
                <c:pt idx="0">
                  <c:v>acceleration</c:v>
                </c:pt>
              </c:strCache>
            </c:strRef>
          </c:tx>
          <c:spPr>
            <a:ln w="28575" cmpd="sng">
              <a:solidFill>
                <a:schemeClr val="accent1"/>
              </a:solidFill>
            </a:ln>
          </c:spPr>
          <c:marker>
            <c:symbol val="none"/>
          </c:marker>
          <c:xVal>
            <c:numRef>
              <c:f>'Simulated data (low damping)'!$I$21:$I$520</c:f>
              <c:numCache>
                <c:formatCode>0.000</c:formatCode>
                <c:ptCount val="500"/>
                <c:pt idx="0">
                  <c:v>-5.0249987374375027E-3</c:v>
                </c:pt>
                <c:pt idx="1">
                  <c:v>-5.6294050413435116E-3</c:v>
                </c:pt>
                <c:pt idx="2">
                  <c:v>-6.2687314986514583E-3</c:v>
                </c:pt>
                <c:pt idx="3">
                  <c:v>-6.9431093049853662E-3</c:v>
                </c:pt>
                <c:pt idx="4">
                  <c:v>-7.652677115309198E-3</c:v>
                </c:pt>
                <c:pt idx="5">
                  <c:v>-8.397581115430975E-3</c:v>
                </c:pt>
                <c:pt idx="6">
                  <c:v>-9.1779750976070107E-3</c:v>
                </c:pt>
                <c:pt idx="7">
                  <c:v>-9.9940205403195211E-3</c:v>
                </c:pt>
                <c:pt idx="8">
                  <c:v>-1.0845886692305165E-2</c:v>
                </c:pt>
                <c:pt idx="9">
                  <c:v>-1.1733750660916644E-2</c:v>
                </c:pt>
                <c:pt idx="10">
                  <c:v>-1.2657797504903905E-2</c:v>
                </c:pt>
                <c:pt idx="11">
                  <c:v>-1.3618220331706458E-2</c:v>
                </c:pt>
                <c:pt idx="12">
                  <c:v>-1.4615220399352881E-2</c:v>
                </c:pt>
                <c:pt idx="13">
                  <c:v>-1.5649007223068966E-2</c:v>
                </c:pt>
                <c:pt idx="14">
                  <c:v>-1.671979868670086E-2</c:v>
                </c:pt>
                <c:pt idx="15">
                  <c:v>-1.7827821159065008E-2</c:v>
                </c:pt>
                <c:pt idx="16">
                  <c:v>-1.8973309615342413E-2</c:v>
                </c:pt>
                <c:pt idx="17">
                  <c:v>-2.0156507763640176E-2</c:v>
                </c:pt>
                <c:pt idx="18">
                  <c:v>-2.137766817684943E-2</c:v>
                </c:pt>
                <c:pt idx="19">
                  <c:v>-2.2637052429934877E-2</c:v>
                </c:pt>
                <c:pt idx="20">
                  <c:v>-2.393493124279748E-2</c:v>
                </c:pt>
                <c:pt idx="21">
                  <c:v>-2.5271584628858559E-2</c:v>
                </c:pt>
                <c:pt idx="22">
                  <c:v>-2.6647302049520365E-2</c:v>
                </c:pt>
                <c:pt idx="23">
                  <c:v>-2.8062382574665225E-2</c:v>
                </c:pt>
                <c:pt idx="24">
                  <c:v>-2.9517135049363066E-2</c:v>
                </c:pt>
                <c:pt idx="25">
                  <c:v>-3.1011878266964377E-2</c:v>
                </c:pt>
                <c:pt idx="26">
                  <c:v>-3.2546941148764316E-2</c:v>
                </c:pt>
                <c:pt idx="27">
                  <c:v>-3.4122662930431161E-2</c:v>
                </c:pt>
                <c:pt idx="28">
                  <c:v>-3.5739393355401897E-2</c:v>
                </c:pt>
                <c:pt idx="29">
                  <c:v>-3.7397492875456011E-2</c:v>
                </c:pt>
                <c:pt idx="30">
                  <c:v>-3.9097332858688473E-2</c:v>
                </c:pt>
                <c:pt idx="31">
                  <c:v>-4.0839295805112467E-2</c:v>
                </c:pt>
                <c:pt idx="32">
                  <c:v>-4.2623775570132867E-2</c:v>
                </c:pt>
                <c:pt idx="33">
                  <c:v>-4.4451177596141617E-2</c:v>
                </c:pt>
                <c:pt idx="34">
                  <c:v>-4.6321919152498406E-2</c:v>
                </c:pt>
                <c:pt idx="35">
                  <c:v>-4.8236429584170223E-2</c:v>
                </c:pt>
                <c:pt idx="36">
                  <c:v>-5.0195150569316893E-2</c:v>
                </c:pt>
                <c:pt idx="37">
                  <c:v>-5.2198536386121319E-2</c:v>
                </c:pt>
                <c:pt idx="38">
                  <c:v>-5.4247054189177454E-2</c:v>
                </c:pt>
                <c:pt idx="39">
                  <c:v>-5.6341184295761848E-2</c:v>
                </c:pt>
                <c:pt idx="40">
                  <c:v>-5.8481420482329863E-2</c:v>
                </c:pt>
                <c:pt idx="41">
                  <c:v>-6.0668270291592906E-2</c:v>
                </c:pt>
                <c:pt idx="42">
                  <c:v>-6.2902255350548095E-2</c:v>
                </c:pt>
                <c:pt idx="43">
                  <c:v>-6.5183911699849606E-2</c:v>
                </c:pt>
                <c:pt idx="44">
                  <c:v>-6.7513790134927337E-2</c:v>
                </c:pt>
                <c:pt idx="45">
                  <c:v>-6.9892456559277533E-2</c:v>
                </c:pt>
                <c:pt idx="46">
                  <c:v>-7.2320492350368498E-2</c:v>
                </c:pt>
                <c:pt idx="47">
                  <c:v>-7.4798494738625515E-2</c:v>
                </c:pt>
                <c:pt idx="48">
                  <c:v>-7.7327077199979069E-2</c:v>
                </c:pt>
                <c:pt idx="49">
                  <c:v>-7.990686986248341E-2</c:v>
                </c:pt>
                <c:pt idx="50">
                  <c:v>-8.2538519927535137E-2</c:v>
                </c:pt>
                <c:pt idx="51">
                  <c:v>-8.5222692106246153E-2</c:v>
                </c:pt>
                <c:pt idx="52">
                  <c:v>-8.7960069071550698E-2</c:v>
                </c:pt>
                <c:pt idx="53">
                  <c:v>-9.0751351926653026E-2</c:v>
                </c:pt>
                <c:pt idx="54">
                  <c:v>-9.3597260690450365E-2</c:v>
                </c:pt>
                <c:pt idx="55">
                  <c:v>-9.649853480059567E-2</c:v>
                </c:pt>
                <c:pt idx="56">
                  <c:v>-9.9455933634895813E-2</c:v>
                </c:pt>
                <c:pt idx="57">
                  <c:v>-0.10247023705177312</c:v>
                </c:pt>
                <c:pt idx="58">
                  <c:v>-0.10554224595055323</c:v>
                </c:pt>
                <c:pt idx="59">
                  <c:v>-0.10867278285237821</c:v>
                </c:pt>
                <c:pt idx="60">
                  <c:v>-0.11186269250258203</c:v>
                </c:pt>
                <c:pt idx="61">
                  <c:v>-0.11511284249540563</c:v>
                </c:pt>
                <c:pt idx="62">
                  <c:v>-0.1184241239219711</c:v>
                </c:pt>
                <c:pt idx="63">
                  <c:v>-0.12179745204247984</c:v>
                </c:pt>
                <c:pt idx="64">
                  <c:v>-0.12523376698364455</c:v>
                </c:pt>
                <c:pt idx="65">
                  <c:v>-0.12873403446241738</c:v>
                </c:pt>
                <c:pt idx="66">
                  <c:v>-0.13229924653712591</c:v>
                </c:pt>
                <c:pt idx="67">
                  <c:v>-0.13593042238718564</c:v>
                </c:pt>
                <c:pt idx="68">
                  <c:v>-0.13962860912261568</c:v>
                </c:pt>
                <c:pt idx="69">
                  <c:v>-0.14339488262464375</c:v>
                </c:pt>
                <c:pt idx="70">
                  <c:v>-0.14723034841875487</c:v>
                </c:pt>
                <c:pt idx="71">
                  <c:v>-0.15113614258160343</c:v>
                </c:pt>
                <c:pt idx="72">
                  <c:v>-0.15511343268328268</c:v>
                </c:pt>
                <c:pt idx="73">
                  <c:v>-0.15916341876652051</c:v>
                </c:pt>
                <c:pt idx="74">
                  <c:v>-0.16328733436445375</c:v>
                </c:pt>
                <c:pt idx="75">
                  <c:v>-0.16748644755871589</c:v>
                </c:pt>
                <c:pt idx="76">
                  <c:v>-0.17176206207966574</c:v>
                </c:pt>
                <c:pt idx="77">
                  <c:v>-0.17611551845067974</c:v>
                </c:pt>
                <c:pt idx="78">
                  <c:v>-0.18054819517853152</c:v>
                </c:pt>
                <c:pt idx="79">
                  <c:v>-0.18506150999199139</c:v>
                </c:pt>
                <c:pt idx="80">
                  <c:v>-0.18965692113088997</c:v>
                </c:pt>
                <c:pt idx="81">
                  <c:v>-0.1943359286880135</c:v>
                </c:pt>
                <c:pt idx="82">
                  <c:v>-0.19910007600632443</c:v>
                </c:pt>
                <c:pt idx="83">
                  <c:v>-0.20395095113413755</c:v>
                </c:pt>
                <c:pt idx="84">
                  <c:v>-0.20889018834102657</c:v>
                </c:pt>
                <c:pt idx="85">
                  <c:v>-0.21391946969738782</c:v>
                </c:pt>
                <c:pt idx="86">
                  <c:v>-0.21904052672075136</c:v>
                </c:pt>
                <c:pt idx="87">
                  <c:v>-0.22425514209210165</c:v>
                </c:pt>
                <c:pt idx="88">
                  <c:v>-0.22956515144565473</c:v>
                </c:pt>
                <c:pt idx="89">
                  <c:v>-0.23497244523573257</c:v>
                </c:pt>
                <c:pt idx="90">
                  <c:v>-0.24047897068458329</c:v>
                </c:pt>
                <c:pt idx="91">
                  <c:v>-0.2460867338152174</c:v>
                </c:pt>
                <c:pt idx="92">
                  <c:v>-0.25179780157356524</c:v>
                </c:pt>
                <c:pt idx="93">
                  <c:v>-0.2576143040445108</c:v>
                </c:pt>
                <c:pt idx="94">
                  <c:v>-0.26353843676662336</c:v>
                </c:pt>
                <c:pt idx="95">
                  <c:v>-0.26957246315069627</c:v>
                </c:pt>
                <c:pt idx="96">
                  <c:v>-0.27571871700749973</c:v>
                </c:pt>
                <c:pt idx="97">
                  <c:v>-0.28197960519048443</c:v>
                </c:pt>
                <c:pt idx="98">
                  <c:v>-0.28835761035951379</c:v>
                </c:pt>
                <c:pt idx="99">
                  <c:v>-0.29485529387207332</c:v>
                </c:pt>
                <c:pt idx="100">
                  <c:v>-0.30147529880879936</c:v>
                </c:pt>
                <c:pt idx="101">
                  <c:v>-0.30822035314059215</c:v>
                </c:pt>
                <c:pt idx="102">
                  <c:v>-0.31509327304502455</c:v>
                </c:pt>
                <c:pt idx="103">
                  <c:v>-0.32209696638024499</c:v>
                </c:pt>
                <c:pt idx="104">
                  <c:v>-0.32923443632508426</c:v>
                </c:pt>
                <c:pt idx="105">
                  <c:v>-0.33650878519463207</c:v>
                </c:pt>
                <c:pt idx="106">
                  <c:v>-0.34392321844113588</c:v>
                </c:pt>
                <c:pt idx="107">
                  <c:v>-0.35148104885071535</c:v>
                </c:pt>
                <c:pt idx="108">
                  <c:v>-0.35918570094705915</c:v>
                </c:pt>
                <c:pt idx="109">
                  <c:v>-0.36704071561400525</c:v>
                </c:pt>
                <c:pt idx="110">
                  <c:v>-0.37504975494968884</c:v>
                </c:pt>
                <c:pt idx="111">
                  <c:v>-0.38321660736577828</c:v>
                </c:pt>
                <c:pt idx="112">
                  <c:v>-0.39154519294623308</c:v>
                </c:pt>
                <c:pt idx="113">
                  <c:v>-0.40003956908098065</c:v>
                </c:pt>
                <c:pt idx="114">
                  <c:v>-0.40870393639096009</c:v>
                </c:pt>
                <c:pt idx="115">
                  <c:v>-0.41754264496210575</c:v>
                </c:pt>
                <c:pt idx="116">
                  <c:v>-0.42656020090705427</c:v>
                </c:pt>
                <c:pt idx="117">
                  <c:v>-0.43576127327466885</c:v>
                </c:pt>
                <c:pt idx="118">
                  <c:v>-0.4451507013288773</c:v>
                </c:pt>
                <c:pt idx="119">
                  <c:v>-0.45473350221984588</c:v>
                </c:pt>
                <c:pt idx="120">
                  <c:v>-0.464514879072148</c:v>
                </c:pt>
                <c:pt idx="121">
                  <c:v>-0.47450022951635751</c:v>
                </c:pt>
                <c:pt idx="122">
                  <c:v>-0.48469515469241403</c:v>
                </c:pt>
                <c:pt idx="123">
                  <c:v>-0.49510546875517453</c:v>
                </c:pt>
                <c:pt idx="124">
                  <c:v>-0.50573720891480778</c:v>
                </c:pt>
                <c:pt idx="125">
                  <c:v>-0.5165966460471102</c:v>
                </c:pt>
                <c:pt idx="126">
                  <c:v>-0.52769029591145267</c:v>
                </c:pt>
                <c:pt idx="127">
                  <c:v>-0.53902493101691118</c:v>
                </c:pt>
                <c:pt idx="128">
                  <c:v>-0.55060759318022645</c:v>
                </c:pt>
                <c:pt idx="129">
                  <c:v>-0.56244560682258782</c:v>
                </c:pt>
                <c:pt idx="130">
                  <c:v>-0.57454659305587852</c:v>
                </c:pt>
                <c:pt idx="131">
                  <c:v>-0.58691848461297691</c:v>
                </c:pt>
                <c:pt idx="132">
                  <c:v>-0.59956954168100929</c:v>
                </c:pt>
                <c:pt idx="133">
                  <c:v>-0.61250836870113623</c:v>
                </c:pt>
                <c:pt idx="134">
                  <c:v>-0.62574393220354951</c:v>
                </c:pt>
                <c:pt idx="135">
                  <c:v>-0.63928557975191569</c:v>
                </c:pt>
                <c:pt idx="136">
                  <c:v>-0.65314306007756162</c:v>
                </c:pt>
                <c:pt idx="137">
                  <c:v>-0.66732654449030415</c:v>
                </c:pt>
                <c:pt idx="138">
                  <c:v>-0.68184664966005248</c:v>
                </c:pt>
                <c:pt idx="139">
                  <c:v>-0.69671446187118946</c:v>
                </c:pt>
                <c:pt idx="140">
                  <c:v>-0.71194156286037136</c:v>
                </c:pt>
                <c:pt idx="141">
                  <c:v>-0.72754005735781646</c:v>
                </c:pt>
                <c:pt idx="142">
                  <c:v>-0.74352260246248325</c:v>
                </c:pt>
                <c:pt idx="143">
                  <c:v>-0.75990243899287058</c:v>
                </c:pt>
                <c:pt idx="144">
                  <c:v>-0.7766934249675651</c:v>
                </c:pt>
                <c:pt idx="145">
                  <c:v>-0.79391007138330127</c:v>
                </c:pt>
                <c:pt idx="146">
                  <c:v>-0.81156758047323529</c:v>
                </c:pt>
                <c:pt idx="147">
                  <c:v>-0.82968188664456965</c:v>
                </c:pt>
                <c:pt idx="148">
                  <c:v>-0.84826970031272508</c:v>
                </c:pt>
                <c:pt idx="149">
                  <c:v>-0.86734855486912477</c:v>
                </c:pt>
                <c:pt idx="150">
                  <c:v>-0.88693685704152925</c:v>
                </c:pt>
                <c:pt idx="151">
                  <c:v>-0.90705394092995484</c:v>
                </c:pt>
                <c:pt idx="152">
                  <c:v>-0.92772012602776288</c:v>
                </c:pt>
                <c:pt idx="153">
                  <c:v>-0.94895677956679469</c:v>
                </c:pt>
                <c:pt idx="154">
                  <c:v>-0.97078638355774038</c:v>
                </c:pt>
                <c:pt idx="155">
                  <c:v>-0.9932326069326135</c:v>
                </c:pt>
                <c:pt idx="156">
                  <c:v>-1.0163203832355883</c:v>
                </c:pt>
                <c:pt idx="157">
                  <c:v>-1.0400759943520284</c:v>
                </c:pt>
                <c:pt idx="158">
                  <c:v>-1.0645271608136317</c:v>
                </c:pt>
                <c:pt idx="159">
                  <c:v>-1.0897031392708469</c:v>
                </c:pt>
                <c:pt idx="160">
                  <c:v>-1.1156348277825641</c:v>
                </c:pt>
                <c:pt idx="161">
                  <c:v>-1.1423548796381626</c:v>
                </c:pt>
                <c:pt idx="162">
                  <c:v>-1.1698978264989821</c:v>
                </c:pt>
                <c:pt idx="163">
                  <c:v>-1.1983002117258852</c:v>
                </c:pt>
                <c:pt idx="164">
                  <c:v>-1.2276007348475513</c:v>
                </c:pt>
                <c:pt idx="165">
                  <c:v>-1.2578404082213657</c:v>
                </c:pt>
                <c:pt idx="166">
                  <c:v>-1.2890627270460577</c:v>
                </c:pt>
                <c:pt idx="167">
                  <c:v>-1.3213138540035902</c:v>
                </c:pt>
                <c:pt idx="168">
                  <c:v>-1.3546428199380669</c:v>
                </c:pt>
                <c:pt idx="169">
                  <c:v>-1.3891017421226528</c:v>
                </c:pt>
                <c:pt idx="170">
                  <c:v>-1.4247460618224372</c:v>
                </c:pt>
                <c:pt idx="171">
                  <c:v>-1.4616348030327251</c:v>
                </c:pt>
                <c:pt idx="172">
                  <c:v>-1.4998308544589218</c:v>
                </c:pt>
                <c:pt idx="173">
                  <c:v>-1.5394012770062506</c:v>
                </c:pt>
                <c:pt idx="174">
                  <c:v>-1.5804176392648124</c:v>
                </c:pt>
                <c:pt idx="175">
                  <c:v>-1.6229563837069922</c:v>
                </c:pt>
                <c:pt idx="176">
                  <c:v>-1.6670992265579092</c:v>
                </c:pt>
                <c:pt idx="177">
                  <c:v>-1.7129335945519655</c:v>
                </c:pt>
                <c:pt idx="178">
                  <c:v>-1.760553102043896</c:v>
                </c:pt>
                <c:pt idx="179">
                  <c:v>-1.8100580721923096</c:v>
                </c:pt>
                <c:pt idx="180">
                  <c:v>-1.8615561061646133</c:v>
                </c:pt>
                <c:pt idx="181">
                  <c:v>-1.9151627045056292</c:v>
                </c:pt>
                <c:pt idx="182">
                  <c:v>-1.9710019449411735</c:v>
                </c:pt>
                <c:pt idx="183">
                  <c:v>-2.0292072209141314</c:v>
                </c:pt>
                <c:pt idx="184">
                  <c:v>-2.0899220450203382</c:v>
                </c:pt>
                <c:pt idx="185">
                  <c:v>-2.1533009211494596</c:v>
                </c:pt>
                <c:pt idx="186">
                  <c:v>-2.2195102884367688</c:v>
                </c:pt>
                <c:pt idx="187">
                  <c:v>-2.288729538948739</c:v>
                </c:pt>
                <c:pt idx="188">
                  <c:v>-2.3611521091546384</c:v>
                </c:pt>
                <c:pt idx="189">
                  <c:v>-2.4369866423941073</c:v>
                </c:pt>
                <c:pt idx="190">
                  <c:v>-2.5164582153422699</c:v>
                </c:pt>
                <c:pt idx="191">
                  <c:v>-2.5998096153490544</c:v>
                </c:pt>
                <c:pt idx="192">
                  <c:v>-2.6873026467211565</c:v>
                </c:pt>
                <c:pt idx="193">
                  <c:v>-2.7792194314508776</c:v>
                </c:pt>
                <c:pt idx="194">
                  <c:v>-2.875863652074536</c:v>
                </c:pt>
                <c:pt idx="195">
                  <c:v>-2.9775616591560694</c:v>
                </c:pt>
                <c:pt idx="196">
                  <c:v>-3.0846633303723281</c:v>
                </c:pt>
                <c:pt idx="197">
                  <c:v>-3.1975425181399908</c:v>
                </c:pt>
                <c:pt idx="198">
                  <c:v>-3.3165968522506581</c:v>
                </c:pt>
                <c:pt idx="199">
                  <c:v>-3.4422465646801501</c:v>
                </c:pt>
                <c:pt idx="200">
                  <c:v>-3.5749318636951681</c:v>
                </c:pt>
                <c:pt idx="201">
                  <c:v>-3.7151081866543891</c:v>
                </c:pt>
                <c:pt idx="202">
                  <c:v>-3.8632383813986642</c:v>
                </c:pt>
                <c:pt idx="203">
                  <c:v>-4.0197804706210238</c:v>
                </c:pt>
                <c:pt idx="204">
                  <c:v>-4.1851690936403045</c:v>
                </c:pt>
                <c:pt idx="205">
                  <c:v>-4.3597879273877478</c:v>
                </c:pt>
                <c:pt idx="206">
                  <c:v>-4.5439292682753747</c:v>
                </c:pt>
                <c:pt idx="207">
                  <c:v>-4.7377353793622357</c:v>
                </c:pt>
                <c:pt idx="208">
                  <c:v>-4.9411140013478292</c:v>
                </c:pt>
                <c:pt idx="209">
                  <c:v>-5.1536173765891764</c:v>
                </c:pt>
                <c:pt idx="210">
                  <c:v>-5.3742700011981741</c:v>
                </c:pt>
                <c:pt idx="211">
                  <c:v>-5.6013248953552237</c:v>
                </c:pt>
                <c:pt idx="212">
                  <c:v>-5.8319214595186191</c:v>
                </c:pt>
                <c:pt idx="213">
                  <c:v>-6.0616105345077953</c:v>
                </c:pt>
                <c:pt idx="214">
                  <c:v>-6.2837060523579451</c:v>
                </c:pt>
                <c:pt idx="215">
                  <c:v>-6.4884225347049229</c:v>
                </c:pt>
                <c:pt idx="216">
                  <c:v>-6.6617742599068954</c:v>
                </c:pt>
                <c:pt idx="217">
                  <c:v>-6.7842657203191683</c:v>
                </c:pt>
                <c:pt idx="218">
                  <c:v>-6.8295290670077131</c:v>
                </c:pt>
                <c:pt idx="219">
                  <c:v>-6.7633112538139608</c:v>
                </c:pt>
                <c:pt idx="220">
                  <c:v>-6.5436210171606444</c:v>
                </c:pt>
                <c:pt idx="221">
                  <c:v>-6.1233667231255895</c:v>
                </c:pt>
                <c:pt idx="222">
                  <c:v>-5.4571557273347917</c:v>
                </c:pt>
                <c:pt idx="223">
                  <c:v>-4.5133665444314879</c:v>
                </c:pt>
                <c:pt idx="224">
                  <c:v>-3.2901819696745584</c:v>
                </c:pt>
                <c:pt idx="225">
                  <c:v>-1.8299183538451642</c:v>
                </c:pt>
                <c:pt idx="226">
                  <c:v>-0.22239783348072084</c:v>
                </c:pt>
                <c:pt idx="227">
                  <c:v>1.4095989903244461</c:v>
                </c:pt>
                <c:pt idx="228">
                  <c:v>2.9397407132661422</c:v>
                </c:pt>
                <c:pt idx="229">
                  <c:v>4.2687631648694389</c:v>
                </c:pt>
                <c:pt idx="230">
                  <c:v>5.3419366401411308</c:v>
                </c:pt>
                <c:pt idx="231">
                  <c:v>6.1488014002603615</c:v>
                </c:pt>
                <c:pt idx="232">
                  <c:v>6.7109406080234653</c:v>
                </c:pt>
                <c:pt idx="233">
                  <c:v>7.0667357016869046</c:v>
                </c:pt>
                <c:pt idx="234">
                  <c:v>7.2591140540002481</c:v>
                </c:pt>
                <c:pt idx="235">
                  <c:v>7.3281140985461093</c:v>
                </c:pt>
                <c:pt idx="236">
                  <c:v>7.3075380573939652</c:v>
                </c:pt>
                <c:pt idx="237">
                  <c:v>7.224210236678509</c:v>
                </c:pt>
                <c:pt idx="238">
                  <c:v>7.0985611535554476</c:v>
                </c:pt>
                <c:pt idx="239">
                  <c:v>6.9457111419284887</c:v>
                </c:pt>
                <c:pt idx="240">
                  <c:v>6.7766133006593172</c:v>
                </c:pt>
                <c:pt idx="241">
                  <c:v>6.5990635721023994</c:v>
                </c:pt>
                <c:pt idx="242">
                  <c:v>6.4185200488171663</c:v>
                </c:pt>
                <c:pt idx="243">
                  <c:v>6.2387361559419112</c:v>
                </c:pt>
                <c:pt idx="244">
                  <c:v>6.0622358894084076</c:v>
                </c:pt>
                <c:pt idx="245">
                  <c:v>5.8906640509636148</c:v>
                </c:pt>
                <c:pt idx="246">
                  <c:v>5.7250413841506296</c:v>
                </c:pt>
                <c:pt idx="247">
                  <c:v>5.5659490543269623</c:v>
                </c:pt>
                <c:pt idx="248">
                  <c:v>5.4136613866896397</c:v>
                </c:pt>
                <c:pt idx="249">
                  <c:v>5.2682410438941192</c:v>
                </c:pt>
                <c:pt idx="250">
                  <c:v>5.1296070780222749</c:v>
                </c:pt>
                <c:pt idx="251">
                  <c:v>4.9975834484481823</c:v>
                </c:pt>
                <c:pt idx="252">
                  <c:v>4.8719334925159048</c:v>
                </c:pt>
                <c:pt idx="253">
                  <c:v>4.7523843009573907</c:v>
                </c:pt>
                <c:pt idx="254">
                  <c:v>4.6386438401856092</c:v>
                </c:pt>
                <c:pt idx="255">
                  <c:v>4.5304128650742657</c:v>
                </c:pt>
                <c:pt idx="256">
                  <c:v>4.4273930925604805</c:v>
                </c:pt>
                <c:pt idx="257">
                  <c:v>4.3292926950539119</c:v>
                </c:pt>
                <c:pt idx="258">
                  <c:v>4.2358298772851519</c:v>
                </c:pt>
                <c:pt idx="259">
                  <c:v>4.146735087875375</c:v>
                </c:pt>
                <c:pt idx="260">
                  <c:v>4.0617522639578336</c:v>
                </c:pt>
                <c:pt idx="261">
                  <c:v>3.9806393967907501</c:v>
                </c:pt>
                <c:pt idx="262">
                  <c:v>3.9031686264617917</c:v>
                </c:pt>
                <c:pt idx="263">
                  <c:v>3.8291260159264273</c:v>
                </c:pt>
                <c:pt idx="264">
                  <c:v>3.7583111126195661</c:v>
                </c:pt>
                <c:pt idx="265">
                  <c:v>3.6905363753427518</c:v>
                </c:pt>
                <c:pt idx="266">
                  <c:v>3.6256265219054189</c:v>
                </c:pt>
                <c:pt idx="267">
                  <c:v>3.5634178368177083</c:v>
                </c:pt>
                <c:pt idx="268">
                  <c:v>3.5037574665534024</c:v>
                </c:pt>
                <c:pt idx="269">
                  <c:v>3.4465027213366857</c:v>
                </c:pt>
                <c:pt idx="270">
                  <c:v>3.391520396191718</c:v>
                </c:pt>
                <c:pt idx="271">
                  <c:v>3.3386861195004602</c:v>
                </c:pt>
                <c:pt idx="272">
                  <c:v>3.2878837340819027</c:v>
                </c:pt>
                <c:pt idx="273">
                  <c:v>3.2390047134984687</c:v>
                </c:pt>
                <c:pt idx="274">
                  <c:v>3.1919476146655432</c:v>
                </c:pt>
                <c:pt idx="275">
                  <c:v>3.1466175667062863</c:v>
                </c:pt>
                <c:pt idx="276">
                  <c:v>3.1029257952224318</c:v>
                </c:pt>
                <c:pt idx="277">
                  <c:v>3.0607891806438898</c:v>
                </c:pt>
                <c:pt idx="278">
                  <c:v>3.0201298490029571</c:v>
                </c:pt>
                <c:pt idx="279">
                  <c:v>2.9808747932993165</c:v>
                </c:pt>
                <c:pt idx="280">
                  <c:v>2.942955523539819</c:v>
                </c:pt>
                <c:pt idx="281">
                  <c:v>2.9063077435236728</c:v>
                </c:pt>
                <c:pt idx="282">
                  <c:v>2.8708710524772041</c:v>
                </c:pt>
                <c:pt idx="283">
                  <c:v>2.8365886697075524</c:v>
                </c:pt>
                <c:pt idx="284">
                  <c:v>2.8034071805298511</c:v>
                </c:pt>
                <c:pt idx="285">
                  <c:v>2.7712763018194555</c:v>
                </c:pt>
                <c:pt idx="286">
                  <c:v>2.7401486656437899</c:v>
                </c:pt>
                <c:pt idx="287">
                  <c:v>2.7099796195329535</c:v>
                </c:pt>
                <c:pt idx="288">
                  <c:v>2.6807270420518123</c:v>
                </c:pt>
                <c:pt idx="289">
                  <c:v>2.6523511724365756</c:v>
                </c:pt>
                <c:pt idx="290">
                  <c:v>2.6248144531548228</c:v>
                </c:pt>
                <c:pt idx="291">
                  <c:v>2.5980813843386557</c:v>
                </c:pt>
                <c:pt idx="292">
                  <c:v>2.5721183891257846</c:v>
                </c:pt>
                <c:pt idx="293">
                  <c:v>2.5468936890227347</c:v>
                </c:pt>
                <c:pt idx="294">
                  <c:v>2.5223771884779653</c:v>
                </c:pt>
                <c:pt idx="295">
                  <c:v>2.4985403679207527</c:v>
                </c:pt>
                <c:pt idx="296">
                  <c:v>2.4753561845843826</c:v>
                </c:pt>
                <c:pt idx="297">
                  <c:v>2.4527989804897659</c:v>
                </c:pt>
                <c:pt idx="298">
                  <c:v>2.4308443970184799</c:v>
                </c:pt>
                <c:pt idx="299">
                  <c:v>2.4094692955525794</c:v>
                </c:pt>
                <c:pt idx="300">
                  <c:v>2.3886516837028098</c:v>
                </c:pt>
                <c:pt idx="301">
                  <c:v>2.3683706466872843</c:v>
                </c:pt>
                <c:pt idx="302">
                  <c:v>2.3486062834596484</c:v>
                </c:pt>
                <c:pt idx="303">
                  <c:v>2.3293396472194483</c:v>
                </c:pt>
                <c:pt idx="304">
                  <c:v>2.310552689968195</c:v>
                </c:pt>
                <c:pt idx="305">
                  <c:v>2.2922282108026946</c:v>
                </c:pt>
                <c:pt idx="306">
                  <c:v>2.2743498076628228</c:v>
                </c:pt>
                <c:pt idx="307">
                  <c:v>2.2569018322742518</c:v>
                </c:pt>
                <c:pt idx="308">
                  <c:v>2.2398693480480207</c:v>
                </c:pt>
                <c:pt idx="309">
                  <c:v>2.2232380907182088</c:v>
                </c:pt>
                <c:pt idx="310">
                  <c:v>2.2069944315168026</c:v>
                </c:pt>
                <c:pt idx="311">
                  <c:v>2.1911253427010164</c:v>
                </c:pt>
                <c:pt idx="312">
                  <c:v>2.1756183652631456</c:v>
                </c:pt>
                <c:pt idx="313">
                  <c:v>2.1604615786665842</c:v>
                </c:pt>
                <c:pt idx="314">
                  <c:v>2.1456435724639791</c:v>
                </c:pt>
                <c:pt idx="315">
                  <c:v>2.1311534196648294</c:v>
                </c:pt>
                <c:pt idx="316">
                  <c:v>2.1169806517301861</c:v>
                </c:pt>
                <c:pt idx="317">
                  <c:v>2.1031152350815874</c:v>
                </c:pt>
                <c:pt idx="318">
                  <c:v>2.0895475490200437</c:v>
                </c:pt>
                <c:pt idx="319">
                  <c:v>2.0762683649588398</c:v>
                </c:pt>
                <c:pt idx="320">
                  <c:v>2.0632688268812229</c:v>
                </c:pt>
                <c:pt idx="321">
                  <c:v>2.0505404329407404</c:v>
                </c:pt>
                <c:pt idx="322">
                  <c:v>2.0380750181281182</c:v>
                </c:pt>
                <c:pt idx="323">
                  <c:v>2.0258647379342367</c:v>
                </c:pt>
                <c:pt idx="324">
                  <c:v>2.0139020529439189</c:v>
                </c:pt>
                <c:pt idx="325">
                  <c:v>2.0021797143000528</c:v>
                </c:pt>
                <c:pt idx="326">
                  <c:v>1.9906907499819066</c:v>
                </c:pt>
                <c:pt idx="327">
                  <c:v>1.9794284518455769</c:v>
                </c:pt>
                <c:pt idx="328">
                  <c:v>1.9683863633782168</c:v>
                </c:pt>
                <c:pt idx="329">
                  <c:v>1.9575582681210957</c:v>
                </c:pt>
                <c:pt idx="330">
                  <c:v>1.9469381787197515</c:v>
                </c:pt>
                <c:pt idx="331">
                  <c:v>1.9365203265623647</c:v>
                </c:pt>
                <c:pt idx="332">
                  <c:v>1.9262991519702093</c:v>
                </c:pt>
                <c:pt idx="333">
                  <c:v>1.9162692949065101</c:v>
                </c:pt>
                <c:pt idx="334">
                  <c:v>1.9064255861723356</c:v>
                </c:pt>
                <c:pt idx="335">
                  <c:v>1.8967630390602959</c:v>
                </c:pt>
                <c:pt idx="336">
                  <c:v>1.8872768414387526</c:v>
                </c:pt>
                <c:pt idx="337">
                  <c:v>1.8779623482411163</c:v>
                </c:pt>
                <c:pt idx="338">
                  <c:v>1.8688150743364331</c:v>
                </c:pt>
                <c:pt idx="339">
                  <c:v>1.8598306877590987</c:v>
                </c:pt>
                <c:pt idx="340">
                  <c:v>1.8510050032769199</c:v>
                </c:pt>
                <c:pt idx="341">
                  <c:v>1.8423339762781403</c:v>
                </c:pt>
                <c:pt idx="342">
                  <c:v>1.8338136969592698</c:v>
                </c:pt>
                <c:pt idx="343">
                  <c:v>1.8254403847967267</c:v>
                </c:pt>
                <c:pt idx="344">
                  <c:v>1.8172103832863751</c:v>
                </c:pt>
                <c:pt idx="345">
                  <c:v>1.8091201549360592</c:v>
                </c:pt>
                <c:pt idx="346">
                  <c:v>1.8011662764971446</c:v>
                </c:pt>
                <c:pt idx="347">
                  <c:v>1.793345434421961</c:v>
                </c:pt>
                <c:pt idx="348">
                  <c:v>1.7856544205348532</c:v>
                </c:pt>
                <c:pt idx="349">
                  <c:v>1.7780901279052848</c:v>
                </c:pt>
                <c:pt idx="350">
                  <c:v>1.770649546912161</c:v>
                </c:pt>
                <c:pt idx="351">
                  <c:v>1.7633297614891688</c:v>
                </c:pt>
                <c:pt idx="352">
                  <c:v>1.7561279455415695</c:v>
                </c:pt>
                <c:pt idx="353">
                  <c:v>1.749041359525435</c:v>
                </c:pt>
                <c:pt idx="354">
                  <c:v>1.7420673471808474</c:v>
                </c:pt>
                <c:pt idx="355">
                  <c:v>1.7352033324110887</c:v>
                </c:pt>
                <c:pt idx="356">
                  <c:v>1.7284468163003208</c:v>
                </c:pt>
                <c:pt idx="357">
                  <c:v>1.7217953742626682</c:v>
                </c:pt>
                <c:pt idx="358">
                  <c:v>1.7152466533160409</c:v>
                </c:pt>
                <c:pt idx="359">
                  <c:v>1.7087983694744153</c:v>
                </c:pt>
                <c:pt idx="360">
                  <c:v>1.7024483052526445</c:v>
                </c:pt>
                <c:pt idx="361">
                  <c:v>1.6961943072781931</c:v>
                </c:pt>
                <c:pt idx="362">
                  <c:v>1.690034284004535</c:v>
                </c:pt>
                <c:pt idx="363">
                  <c:v>1.6839662035212164</c:v>
                </c:pt>
                <c:pt idx="364">
                  <c:v>1.6779880914558722</c:v>
                </c:pt>
                <c:pt idx="365">
                  <c:v>1.6720980289637559</c:v>
                </c:pt>
                <c:pt idx="366">
                  <c:v>1.6662941508005646</c:v>
                </c:pt>
                <c:pt idx="367">
                  <c:v>1.6605746434745869</c:v>
                </c:pt>
                <c:pt idx="368">
                  <c:v>1.6549377434744019</c:v>
                </c:pt>
                <c:pt idx="369">
                  <c:v>1.6493817355685794</c:v>
                </c:pt>
                <c:pt idx="370">
                  <c:v>1.6439049511739936</c:v>
                </c:pt>
                <c:pt idx="371">
                  <c:v>1.6385057667895619</c:v>
                </c:pt>
                <c:pt idx="372">
                  <c:v>1.6331826024923912</c:v>
                </c:pt>
                <c:pt idx="373">
                  <c:v>1.6279339204934407</c:v>
                </c:pt>
                <c:pt idx="374">
                  <c:v>1.6227582237500131</c:v>
                </c:pt>
                <c:pt idx="375">
                  <c:v>1.6176540546324627</c:v>
                </c:pt>
                <c:pt idx="376">
                  <c:v>1.612619993642703</c:v>
                </c:pt>
                <c:pt idx="377">
                  <c:v>1.6076546581821705</c:v>
                </c:pt>
                <c:pt idx="378">
                  <c:v>1.6027567013670492</c:v>
                </c:pt>
                <c:pt idx="379">
                  <c:v>1.5979248108886683</c:v>
                </c:pt>
                <c:pt idx="380">
                  <c:v>1.5931577079170727</c:v>
                </c:pt>
                <c:pt idx="381">
                  <c:v>1.5884541460458872</c:v>
                </c:pt>
                <c:pt idx="382">
                  <c:v>1.5838129102766731</c:v>
                </c:pt>
                <c:pt idx="383">
                  <c:v>1.5792328160410729</c:v>
                </c:pt>
                <c:pt idx="384">
                  <c:v>1.5747127082591164</c:v>
                </c:pt>
                <c:pt idx="385">
                  <c:v>1.5702514604321476</c:v>
                </c:pt>
                <c:pt idx="386">
                  <c:v>1.5658479737688966</c:v>
                </c:pt>
                <c:pt idx="387">
                  <c:v>1.5615011763433004</c:v>
                </c:pt>
                <c:pt idx="388">
                  <c:v>1.5572100222827434</c:v>
                </c:pt>
                <c:pt idx="389">
                  <c:v>1.5529734909854374</c:v>
                </c:pt>
                <c:pt idx="390">
                  <c:v>1.5487905863657416</c:v>
                </c:pt>
                <c:pt idx="391">
                  <c:v>1.5446603361262718</c:v>
                </c:pt>
                <c:pt idx="392">
                  <c:v>1.5405817910556856</c:v>
                </c:pt>
                <c:pt idx="393">
                  <c:v>1.5365540243511138</c:v>
                </c:pt>
                <c:pt idx="394">
                  <c:v>1.5325761309642258</c:v>
                </c:pt>
                <c:pt idx="395">
                  <c:v>1.5286472269699809</c:v>
                </c:pt>
                <c:pt idx="396">
                  <c:v>1.5247664489571586</c:v>
                </c:pt>
                <c:pt idx="397">
                  <c:v>1.520932953439788</c:v>
                </c:pt>
                <c:pt idx="398">
                  <c:v>1.5171459162886618</c:v>
                </c:pt>
                <c:pt idx="399">
                  <c:v>1.5134045321821341</c:v>
                </c:pt>
                <c:pt idx="400">
                  <c:v>1.5097080140754435</c:v>
                </c:pt>
                <c:pt idx="401">
                  <c:v>1.5060555926878469</c:v>
                </c:pt>
                <c:pt idx="402">
                  <c:v>1.5024465160068636</c:v>
                </c:pt>
                <c:pt idx="403">
                  <c:v>1.4988800488089771</c:v>
                </c:pt>
                <c:pt idx="404">
                  <c:v>1.4953554721961577</c:v>
                </c:pt>
                <c:pt idx="405">
                  <c:v>1.4918720831476018</c:v>
                </c:pt>
                <c:pt idx="406">
                  <c:v>1.4884291940861163</c:v>
                </c:pt>
                <c:pt idx="407">
                  <c:v>1.4850261324585825</c:v>
                </c:pt>
                <c:pt idx="408">
                  <c:v>1.4816622403299835</c:v>
                </c:pt>
                <c:pt idx="409">
                  <c:v>1.478336873990479</c:v>
                </c:pt>
                <c:pt idx="410">
                  <c:v>1.4750494035750454</c:v>
                </c:pt>
                <c:pt idx="411">
                  <c:v>1.471799212695216</c:v>
                </c:pt>
                <c:pt idx="412">
                  <c:v>1.4685856980824756</c:v>
                </c:pt>
                <c:pt idx="413">
                  <c:v>1.4654082692428836</c:v>
                </c:pt>
                <c:pt idx="414">
                  <c:v>1.4622663481225122</c:v>
                </c:pt>
                <c:pt idx="415">
                  <c:v>1.4591593687833153</c:v>
                </c:pt>
                <c:pt idx="416">
                  <c:v>1.4560867770890447</c:v>
                </c:pt>
                <c:pt idx="417">
                  <c:v>1.4530480304008551</c:v>
                </c:pt>
                <c:pt idx="418">
                  <c:v>1.4500425972822555</c:v>
                </c:pt>
                <c:pt idx="419">
                  <c:v>1.4470699572130654</c:v>
                </c:pt>
                <c:pt idx="420">
                  <c:v>1.4441296003120729</c:v>
                </c:pt>
                <c:pt idx="421">
                  <c:v>1.4412210270680716</c:v>
                </c:pt>
                <c:pt idx="422">
                  <c:v>1.4383437480789945</c:v>
                </c:pt>
                <c:pt idx="423">
                  <c:v>1.4354972837988556</c:v>
                </c:pt>
                <c:pt idx="424">
                  <c:v>1.432681164292237</c:v>
                </c:pt>
                <c:pt idx="425">
                  <c:v>1.429894928996053</c:v>
                </c:pt>
                <c:pt idx="426">
                  <c:v>1.4271381264883414</c:v>
                </c:pt>
                <c:pt idx="427">
                  <c:v>1.42441031426385</c:v>
                </c:pt>
                <c:pt idx="428">
                  <c:v>1.4217110585161794</c:v>
                </c:pt>
                <c:pt idx="429">
                  <c:v>1.4190399339262618</c:v>
                </c:pt>
                <c:pt idx="430">
                  <c:v>1.4163965234569633</c:v>
                </c:pt>
                <c:pt idx="431">
                  <c:v>1.4137804181536089</c:v>
                </c:pt>
                <c:pt idx="432">
                  <c:v>1.411191216950219</c:v>
                </c:pt>
                <c:pt idx="433">
                  <c:v>1.4086285264812839</c:v>
                </c:pt>
                <c:pt idx="434">
                  <c:v>1.4060919608988827</c:v>
                </c:pt>
                <c:pt idx="435">
                  <c:v>1.4035811416949755</c:v>
                </c:pt>
                <c:pt idx="436">
                  <c:v>1.4010956975286961</c:v>
                </c:pt>
                <c:pt idx="437">
                  <c:v>1.3986352640584818</c:v>
                </c:pt>
                <c:pt idx="438">
                  <c:v>1.3961994837788922</c:v>
                </c:pt>
                <c:pt idx="439">
                  <c:v>1.393788005861949</c:v>
                </c:pt>
                <c:pt idx="440">
                  <c:v>1.391400486002869</c:v>
                </c:pt>
                <c:pt idx="441">
                  <c:v>1.3890365862700369</c:v>
                </c:pt>
                <c:pt idx="442">
                  <c:v>1.3866959749590884</c:v>
                </c:pt>
                <c:pt idx="443">
                  <c:v>1.3843783264509717</c:v>
                </c:pt>
                <c:pt idx="444">
                  <c:v>1.3820833210738619</c:v>
                </c:pt>
                <c:pt idx="445">
                  <c:v>1.3798106449688101</c:v>
                </c:pt>
                <c:pt idx="446">
                  <c:v>1.3775599899590012</c:v>
                </c:pt>
                <c:pt idx="447">
                  <c:v>1.3753310534225189</c:v>
                </c:pt>
                <c:pt idx="448">
                  <c:v>1.3731235381685027</c:v>
                </c:pt>
                <c:pt idx="449">
                  <c:v>1.3709371523165947</c:v>
                </c:pt>
                <c:pt idx="450">
                  <c:v>1.3687716091795696</c:v>
                </c:pt>
                <c:pt idx="451">
                  <c:v>1.3666266271490595</c:v>
                </c:pt>
                <c:pt idx="452">
                  <c:v>1.3645019295842693</c:v>
                </c:pt>
                <c:pt idx="453">
                  <c:v>1.3623972447036004</c:v>
                </c:pt>
                <c:pt idx="454">
                  <c:v>1.3603123054790895</c:v>
                </c:pt>
                <c:pt idx="455">
                  <c:v>1.3582468495335778</c:v>
                </c:pt>
                <c:pt idx="456">
                  <c:v>1.3562006190405314</c:v>
                </c:pt>
                <c:pt idx="457">
                  <c:v>1.3541733606264306</c:v>
                </c:pt>
                <c:pt idx="458">
                  <c:v>1.352164825275656</c:v>
                </c:pt>
                <c:pt idx="459">
                  <c:v>1.3501747682377918</c:v>
                </c:pt>
                <c:pt idx="460">
                  <c:v>1.3482029489372795</c:v>
                </c:pt>
                <c:pt idx="461">
                  <c:v>1.3462491308853513</c:v>
                </c:pt>
                <c:pt idx="462">
                  <c:v>1.3443130815941771</c:v>
                </c:pt>
                <c:pt idx="463">
                  <c:v>1.3423945724931561</c:v>
                </c:pt>
                <c:pt idx="464">
                  <c:v>1.3404933788473032</c:v>
                </c:pt>
                <c:pt idx="465">
                  <c:v>1.3386092796776501</c:v>
                </c:pt>
                <c:pt idx="466">
                  <c:v>1.3367420576836255</c:v>
                </c:pt>
                <c:pt idx="467">
                  <c:v>1.3348914991673362</c:v>
                </c:pt>
                <c:pt idx="468">
                  <c:v>1.3330573939597143</c:v>
                </c:pt>
                <c:pt idx="469">
                  <c:v>1.331239535348459</c:v>
                </c:pt>
                <c:pt idx="470">
                  <c:v>1.3294377200077392</c:v>
                </c:pt>
                <c:pt idx="471">
                  <c:v>1.3276517479295957</c:v>
                </c:pt>
                <c:pt idx="472">
                  <c:v>1.3258814223569972</c:v>
                </c:pt>
                <c:pt idx="473">
                  <c:v>1.3241265497185097</c:v>
                </c:pt>
                <c:pt idx="474">
                  <c:v>1.322386939564528</c:v>
                </c:pt>
                <c:pt idx="475">
                  <c:v>1.3206624045050257</c:v>
                </c:pt>
                <c:pt idx="476">
                  <c:v>1.3189527601487887</c:v>
                </c:pt>
                <c:pt idx="477">
                  <c:v>1.3172578250440825</c:v>
                </c:pt>
                <c:pt idx="478">
                  <c:v>1.3155774206207225</c:v>
                </c:pt>
                <c:pt idx="479">
                  <c:v>1.3139113711334998</c:v>
                </c:pt>
                <c:pt idx="480">
                  <c:v>1.3122595036069318</c:v>
                </c:pt>
                <c:pt idx="481">
                  <c:v>1.3106216477813049</c:v>
                </c:pt>
                <c:pt idx="482">
                  <c:v>1.3089976360599604</c:v>
                </c:pt>
                <c:pt idx="483">
                  <c:v>1.3073873034578098</c:v>
                </c:pt>
                <c:pt idx="484">
                  <c:v>1.3057904875510271</c:v>
                </c:pt>
                <c:pt idx="485">
                  <c:v>1.304207028427901</c:v>
                </c:pt>
                <c:pt idx="486">
                  <c:v>1.3026367686408105</c:v>
                </c:pt>
                <c:pt idx="487">
                  <c:v>1.3010795531592927</c:v>
                </c:pt>
                <c:pt idx="488">
                  <c:v>1.2995352293241744</c:v>
                </c:pt>
                <c:pt idx="489">
                  <c:v>1.2980036468027456</c:v>
                </c:pt>
                <c:pt idx="490">
                  <c:v>1.2964846575449371</c:v>
                </c:pt>
                <c:pt idx="491">
                  <c:v>1.2949781157404865</c:v>
                </c:pt>
                <c:pt idx="492">
                  <c:v>1.293483877777057</c:v>
                </c:pt>
                <c:pt idx="493">
                  <c:v>1.2920018021992952</c:v>
                </c:pt>
                <c:pt idx="494">
                  <c:v>1.2905317496687905</c:v>
                </c:pt>
                <c:pt idx="495">
                  <c:v>1.2890735829249265</c:v>
                </c:pt>
                <c:pt idx="496">
                  <c:v>1.2876271667465924</c:v>
                </c:pt>
                <c:pt idx="497">
                  <c:v>1.2861923679147331</c:v>
                </c:pt>
                <c:pt idx="498">
                  <c:v>1.2847690551757223</c:v>
                </c:pt>
                <c:pt idx="499">
                  <c:v>1.2833570992055323</c:v>
                </c:pt>
              </c:numCache>
            </c:numRef>
          </c:xVal>
          <c:yVal>
            <c:numRef>
              <c:f>'Simulated data (low damping)'!$J$21:$J$520</c:f>
              <c:numCache>
                <c:formatCode>0.000</c:formatCode>
                <c:ptCount val="500"/>
                <c:pt idx="0">
                  <c:v>-2.5251249936871878E-5</c:v>
                </c:pt>
                <c:pt idx="1">
                  <c:v>-2.9950488593719892E-5</c:v>
                </c:pt>
                <c:pt idx="2">
                  <c:v>-3.5206137887056761E-5</c:v>
                </c:pt>
                <c:pt idx="3">
                  <c:v>-4.1051224505085106E-5</c:v>
                </c:pt>
                <c:pt idx="4">
                  <c:v>-4.7519181832204475E-5</c:v>
                </c:pt>
                <c:pt idx="5">
                  <c:v>-5.4643874094823457E-5</c:v>
                </c:pt>
                <c:pt idx="6">
                  <c:v>-6.2459620980946832E-5</c:v>
                </c:pt>
                <c:pt idx="7">
                  <c:v>-7.100122276246034E-5</c:v>
                </c:pt>
                <c:pt idx="8">
                  <c:v>-8.0303985949888363E-5</c:v>
                </c:pt>
                <c:pt idx="9">
                  <c:v>-9.0403749510306773E-5</c:v>
                </c:pt>
                <c:pt idx="10">
                  <c:v>-1.0133691168005753E-4</c:v>
                </c:pt>
                <c:pt idx="11">
                  <c:v>-1.1314045740493457E-4</c:v>
                </c:pt>
                <c:pt idx="12">
                  <c:v>-1.2585198644159604E-4</c:v>
                </c:pt>
                <c:pt idx="13">
                  <c:v>-1.395097421551081E-4</c:v>
                </c:pt>
                <c:pt idx="14">
                  <c:v>-1.5415264104874312E-4</c:v>
                </c:pt>
                <c:pt idx="15">
                  <c:v>-1.6982030306344147E-4</c:v>
                </c:pt>
                <c:pt idx="16">
                  <c:v>-1.8655308268571125E-4</c:v>
                </c:pt>
                <c:pt idx="17">
                  <c:v>-2.0439210090417631E-4</c:v>
                </c:pt>
                <c:pt idx="18">
                  <c:v>-2.2337927805650515E-4</c:v>
                </c:pt>
                <c:pt idx="19">
                  <c:v>-2.4355736761005911E-4</c:v>
                </c:pt>
                <c:pt idx="20">
                  <c:v>-2.6496999092129049E-4</c:v>
                </c:pt>
                <c:pt idx="21">
                  <c:v>-2.8766167302071401E-4</c:v>
                </c:pt>
                <c:pt idx="22">
                  <c:v>-3.1167787947215792E-4</c:v>
                </c:pt>
                <c:pt idx="23">
                  <c:v>-3.3706505435699335E-4</c:v>
                </c:pt>
                <c:pt idx="24">
                  <c:v>-3.6387065943614141E-4</c:v>
                </c:pt>
                <c:pt idx="25">
                  <c:v>-3.9214321454486925E-4</c:v>
                </c:pt>
                <c:pt idx="26">
                  <c:v>-4.219323392777241E-4</c:v>
                </c:pt>
                <c:pt idx="27">
                  <c:v>-4.5328879602341221E-4</c:v>
                </c:pt>
                <c:pt idx="28">
                  <c:v>-4.8626453441203424E-4</c:v>
                </c:pt>
                <c:pt idx="29">
                  <c:v>-5.2091273723981466E-4</c:v>
                </c:pt>
                <c:pt idx="30">
                  <c:v>-5.5728786793936172E-4</c:v>
                </c:pt>
                <c:pt idx="31">
                  <c:v>-5.9544571966653145E-4</c:v>
                </c:pt>
                <c:pt idx="32">
                  <c:v>-6.3544346607818285E-4</c:v>
                </c:pt>
                <c:pt idx="33">
                  <c:v>-6.7733971387849495E-4</c:v>
                </c:pt>
                <c:pt idx="34">
                  <c:v>-7.2119455721509663E-4</c:v>
                </c:pt>
                <c:pt idx="35">
                  <c:v>-7.6706963401001679E-4</c:v>
                </c:pt>
                <c:pt idx="36">
                  <c:v>-8.1502818431444801E-4</c:v>
                </c:pt>
                <c:pt idx="37">
                  <c:v>-8.6513511078050614E-4</c:v>
                </c:pt>
                <c:pt idx="38">
                  <c:v>-9.1745704134760253E-4</c:v>
                </c:pt>
                <c:pt idx="39">
                  <c:v>-9.7206239424571029E-4</c:v>
                </c:pt>
                <c:pt idx="40">
                  <c:v>-1.0290214454227486E-3</c:v>
                </c:pt>
                <c:pt idx="41">
                  <c:v>-1.088406398508521E-3</c:v>
                </c:pt>
                <c:pt idx="42">
                  <c:v>-1.1502914574331264E-3</c:v>
                </c:pt>
                <c:pt idx="43">
                  <c:v>-1.2147529018236162E-3</c:v>
                </c:pt>
                <c:pt idx="44">
                  <c:v>-1.2818691653087618E-3</c:v>
                </c:pt>
                <c:pt idx="45">
                  <c:v>-1.3517209168683324E-3</c:v>
                </c:pt>
                <c:pt idx="46">
                  <c:v>-1.4243911453701175E-3</c:v>
                </c:pt>
                <c:pt idx="47">
                  <c:v>-1.4999652474451989E-3</c:v>
                </c:pt>
                <c:pt idx="48">
                  <c:v>-1.5785311188596417E-3</c:v>
                </c:pt>
                <c:pt idx="49">
                  <c:v>-1.6601792495488997E-3</c:v>
                </c:pt>
                <c:pt idx="50">
                  <c:v>-1.7450028224898048E-3</c:v>
                </c:pt>
                <c:pt idx="51">
                  <c:v>-1.8330978165941238E-3</c:v>
                </c:pt>
                <c:pt idx="52">
                  <c:v>-1.9245631138172746E-3</c:v>
                </c:pt>
                <c:pt idx="53">
                  <c:v>-2.0195006106859853E-3</c:v>
                </c:pt>
                <c:pt idx="54">
                  <c:v>-2.1180153344594935E-3</c:v>
                </c:pt>
                <c:pt idx="55">
                  <c:v>-2.2202155641502983E-3</c:v>
                </c:pt>
                <c:pt idx="56">
                  <c:v>-2.326212956642639E-3</c:v>
                </c:pt>
                <c:pt idx="57">
                  <c:v>-2.4361226781596953E-3</c:v>
                </c:pt>
                <c:pt idx="58">
                  <c:v>-2.5500635413441687E-3</c:v>
                </c:pt>
                <c:pt idx="59">
                  <c:v>-2.6681581482313485E-3</c:v>
                </c:pt>
                <c:pt idx="60">
                  <c:v>-2.7905330394091391E-3</c:v>
                </c:pt>
                <c:pt idx="61">
                  <c:v>-2.9173188496758066E-3</c:v>
                </c:pt>
                <c:pt idx="62">
                  <c:v>-3.0486504705235194E-3</c:v>
                </c:pt>
                <c:pt idx="63">
                  <c:v>-3.184667219794139E-3</c:v>
                </c:pt>
                <c:pt idx="64">
                  <c:v>-3.3255130188732445E-3</c:v>
                </c:pt>
                <c:pt idx="65">
                  <c:v>-3.4713365778091649E-3</c:v>
                </c:pt>
                <c:pt idx="66">
                  <c:v>-3.6222915887658474E-3</c:v>
                </c:pt>
                <c:pt idx="67">
                  <c:v>-3.7785369282419029E-3</c:v>
                </c:pt>
                <c:pt idx="68">
                  <c:v>-3.9402368685131544E-3</c:v>
                </c:pt>
                <c:pt idx="69">
                  <c:v>-4.1075612987826228E-3</c:v>
                </c:pt>
                <c:pt idx="70">
                  <c:v>-4.2806859565502255E-3</c:v>
                </c:pt>
                <c:pt idx="71">
                  <c:v>-4.4597926697446614E-3</c:v>
                </c:pt>
                <c:pt idx="72">
                  <c:v>-4.6450696101920886E-3</c:v>
                </c:pt>
                <c:pt idx="73">
                  <c:v>-4.8367115590305324E-3</c:v>
                </c:pt>
                <c:pt idx="74">
                  <c:v>-5.0349201847155328E-3</c:v>
                </c:pt>
                <c:pt idx="75">
                  <c:v>-5.2399043343015336E-3</c:v>
                </c:pt>
                <c:pt idx="76">
                  <c:v>-5.4518803387252285E-3</c:v>
                </c:pt>
                <c:pt idx="77">
                  <c:v>-5.6710723328614876E-3</c:v>
                </c:pt>
                <c:pt idx="78">
                  <c:v>-5.897712591170068E-3</c:v>
                </c:pt>
                <c:pt idx="79">
                  <c:v>-6.1320418798020311E-3</c:v>
                </c:pt>
                <c:pt idx="80">
                  <c:v>-6.3743098260891102E-3</c:v>
                </c:pt>
                <c:pt idx="81">
                  <c:v>-6.6247753063973262E-3</c:v>
                </c:pt>
                <c:pt idx="82">
                  <c:v>-6.8837068533882592E-3</c:v>
                </c:pt>
                <c:pt idx="83">
                  <c:v>-7.1513830837979277E-3</c:v>
                </c:pt>
                <c:pt idx="84">
                  <c:v>-7.428093147914437E-3</c:v>
                </c:pt>
                <c:pt idx="85">
                  <c:v>-7.7141372020118693E-3</c:v>
                </c:pt>
                <c:pt idx="86">
                  <c:v>-8.0098269050797293E-3</c:v>
                </c:pt>
                <c:pt idx="87">
                  <c:v>-8.3154859412749652E-3</c:v>
                </c:pt>
                <c:pt idx="88">
                  <c:v>-8.6314505696177945E-3</c:v>
                </c:pt>
                <c:pt idx="89">
                  <c:v>-8.9580702025535107E-3</c:v>
                </c:pt>
                <c:pt idx="90">
                  <c:v>-9.2957080151111083E-3</c:v>
                </c:pt>
                <c:pt idx="91">
                  <c:v>-9.6447415865060469E-3</c:v>
                </c:pt>
                <c:pt idx="92">
                  <c:v>-1.0005563576160035E-2</c:v>
                </c:pt>
                <c:pt idx="93">
                  <c:v>-1.0378582436245338E-2</c:v>
                </c:pt>
                <c:pt idx="94">
                  <c:v>-1.0764223163006389E-2</c:v>
                </c:pt>
                <c:pt idx="95">
                  <c:v>-1.1162928089267729E-2</c:v>
                </c:pt>
                <c:pt idx="96">
                  <c:v>-1.1575157720705441E-2</c:v>
                </c:pt>
                <c:pt idx="97">
                  <c:v>-1.2001391618640878E-2</c:v>
                </c:pt>
                <c:pt idx="98">
                  <c:v>-1.2442129332310991E-2</c:v>
                </c:pt>
                <c:pt idx="99">
                  <c:v>-1.2897891383780637E-2</c:v>
                </c:pt>
                <c:pt idx="100">
                  <c:v>-1.3369220308890194E-2</c:v>
                </c:pt>
                <c:pt idx="101">
                  <c:v>-1.3856681757878008E-2</c:v>
                </c:pt>
                <c:pt idx="102">
                  <c:v>-1.4360865659583111E-2</c:v>
                </c:pt>
                <c:pt idx="103">
                  <c:v>-1.4882387453421565E-2</c:v>
                </c:pt>
                <c:pt idx="104">
                  <c:v>-1.5421889393641001E-2</c:v>
                </c:pt>
                <c:pt idx="105">
                  <c:v>-1.5980041930695164E-2</c:v>
                </c:pt>
                <c:pt idx="106">
                  <c:v>-1.655754517494535E-2</c:v>
                </c:pt>
                <c:pt idx="107">
                  <c:v>-1.7155130448291665E-2</c:v>
                </c:pt>
                <c:pt idx="108">
                  <c:v>-1.7773561929766528E-2</c:v>
                </c:pt>
                <c:pt idx="109">
                  <c:v>-1.8413638401588859E-2</c:v>
                </c:pt>
                <c:pt idx="110">
                  <c:v>-1.9076195102683997E-2</c:v>
                </c:pt>
                <c:pt idx="111">
                  <c:v>-1.9762105697224364E-2</c:v>
                </c:pt>
                <c:pt idx="112">
                  <c:v>-2.0472284366344618E-2</c:v>
                </c:pt>
                <c:pt idx="113">
                  <c:v>-2.1207688031836366E-2</c:v>
                </c:pt>
                <c:pt idx="114">
                  <c:v>-2.1969318721336756E-2</c:v>
                </c:pt>
                <c:pt idx="115">
                  <c:v>-2.2758226085298351E-2</c:v>
                </c:pt>
                <c:pt idx="116">
                  <c:v>-2.3575510076870927E-2</c:v>
                </c:pt>
                <c:pt idx="117">
                  <c:v>-2.4422323806745902E-2</c:v>
                </c:pt>
                <c:pt idx="118">
                  <c:v>-2.5299876586019066E-2</c:v>
                </c:pt>
                <c:pt idx="119">
                  <c:v>-2.6209437171225723E-2</c:v>
                </c:pt>
                <c:pt idx="120">
                  <c:v>-2.7152337226904171E-2</c:v>
                </c:pt>
                <c:pt idx="121">
                  <c:v>-2.8129975022358152E-2</c:v>
                </c:pt>
                <c:pt idx="122">
                  <c:v>-2.9143819380730639E-2</c:v>
                </c:pt>
                <c:pt idx="123">
                  <c:v>-3.0195413900080514E-2</c:v>
                </c:pt>
                <c:pt idx="124">
                  <c:v>-3.1286381467887883E-2</c:v>
                </c:pt>
                <c:pt idx="125">
                  <c:v>-3.2418429092317319E-2</c:v>
                </c:pt>
                <c:pt idx="126">
                  <c:v>-3.359335307566131E-2</c:v>
                </c:pt>
                <c:pt idx="127">
                  <c:v>-3.4813044557688105E-2</c:v>
                </c:pt>
                <c:pt idx="128">
                  <c:v>-3.6079495459153232E-2</c:v>
                </c:pt>
                <c:pt idx="129">
                  <c:v>-3.7394804858526851E-2</c:v>
                </c:pt>
                <c:pt idx="130">
                  <c:v>-3.8761185838071165E-2</c:v>
                </c:pt>
                <c:pt idx="131">
                  <c:v>-4.0180972838802786E-2</c:v>
                </c:pt>
                <c:pt idx="132">
                  <c:v>-4.1656629567635078E-2</c:v>
                </c:pt>
                <c:pt idx="133">
                  <c:v>-4.319075750415341E-2</c:v>
                </c:pt>
                <c:pt idx="134">
                  <c:v>-4.4786105059080018E-2</c:v>
                </c:pt>
                <c:pt idx="135">
                  <c:v>-4.6445577441588191E-2</c:v>
                </c:pt>
                <c:pt idx="136">
                  <c:v>-4.817224729828655E-2</c:v>
                </c:pt>
                <c:pt idx="137">
                  <c:v>-4.9969366192980806E-2</c:v>
                </c:pt>
                <c:pt idx="138">
                  <c:v>-5.184037700331072E-2</c:v>
                </c:pt>
                <c:pt idx="139">
                  <c:v>-5.3788927318138238E-2</c:v>
                </c:pt>
                <c:pt idx="140">
                  <c:v>-5.5818883928229833E-2</c:v>
                </c:pt>
                <c:pt idx="141">
                  <c:v>-5.7934348512443445E-2</c:v>
                </c:pt>
                <c:pt idx="142">
                  <c:v>-6.0139674632424013E-2</c:v>
                </c:pt>
                <c:pt idx="143">
                  <c:v>-6.2439486160881394E-2</c:v>
                </c:pt>
                <c:pt idx="144">
                  <c:v>-6.4838697282029067E-2</c:v>
                </c:pt>
                <c:pt idx="145">
                  <c:v>-6.7342534217900804E-2</c:v>
                </c:pt>
                <c:pt idx="146">
                  <c:v>-6.9956558851245146E-2</c:v>
                </c:pt>
                <c:pt idx="147">
                  <c:v>-7.2686694434775267E-2</c:v>
                </c:pt>
                <c:pt idx="148">
                  <c:v>-7.5539253598015096E-2</c:v>
                </c:pt>
                <c:pt idx="149">
                  <c:v>-7.8520968887153514E-2</c:v>
                </c:pt>
                <c:pt idx="150">
                  <c:v>-8.1639026100581061E-2</c:v>
                </c:pt>
                <c:pt idx="151">
                  <c:v>-8.4901100713573305E-2</c:v>
                </c:pt>
                <c:pt idx="152">
                  <c:v>-8.8315397720405475E-2</c:v>
                </c:pt>
                <c:pt idx="153">
                  <c:v>-9.1890695261621164E-2</c:v>
                </c:pt>
                <c:pt idx="154">
                  <c:v>-9.563639244890583E-2</c:v>
                </c:pt>
                <c:pt idx="155">
                  <c:v>-9.9562561850827291E-2</c:v>
                </c:pt>
                <c:pt idx="156">
                  <c:v>-0.10368000716050221</c:v>
                </c:pt>
                <c:pt idx="157">
                  <c:v>-0.10800032663211045</c:v>
                </c:pt>
                <c:pt idx="158">
                  <c:v>-0.11253598294833138</c:v>
                </c:pt>
                <c:pt idx="159">
                  <c:v>-0.11730038026668829</c:v>
                </c:pt>
                <c:pt idx="160">
                  <c:v>-0.12230794929114565</c:v>
                </c:pt>
                <c:pt idx="161">
                  <c:v>-0.1275742413281151</c:v>
                </c:pt>
                <c:pt idx="162">
                  <c:v>-0.13311603241562969</c:v>
                </c:pt>
                <c:pt idx="163">
                  <c:v>-0.1389514387636113</c:v>
                </c:pt>
                <c:pt idx="164">
                  <c:v>-0.14510004491514361</c:v>
                </c:pt>
                <c:pt idx="165">
                  <c:v>-0.15158304623733526</c:v>
                </c:pt>
                <c:pt idx="166">
                  <c:v>-0.1584234075802852</c:v>
                </c:pt>
                <c:pt idx="167">
                  <c:v>-0.1656460402092847</c:v>
                </c:pt>
                <c:pt idx="168">
                  <c:v>-0.17327799942516811</c:v>
                </c:pt>
                <c:pt idx="169">
                  <c:v>-0.18134870564838093</c:v>
                </c:pt>
                <c:pt idx="170">
                  <c:v>-0.18989019216308334</c:v>
                </c:pt>
                <c:pt idx="171">
                  <c:v>-0.19893738320950977</c:v>
                </c:pt>
                <c:pt idx="172">
                  <c:v>-0.20852840668913047</c:v>
                </c:pt>
                <c:pt idx="173">
                  <c:v>-0.21870494642388214</c:v>
                </c:pt>
                <c:pt idx="174">
                  <c:v>-0.22951263970713506</c:v>
                </c:pt>
                <c:pt idx="175">
                  <c:v>-0.24100152682344958</c:v>
                </c:pt>
                <c:pt idx="176">
                  <c:v>-0.25322656032481022</c:v>
                </c:pt>
                <c:pt idx="177">
                  <c:v>-0.26624818316724075</c:v>
                </c:pt>
                <c:pt idx="178">
                  <c:v>-0.28013298637534018</c:v>
                </c:pt>
                <c:pt idx="179">
                  <c:v>-0.29495445876437737</c:v>
                </c:pt>
                <c:pt idx="180">
                  <c:v>-0.31079384347265032</c:v>
                </c:pt>
                <c:pt idx="181">
                  <c:v>-0.32774111871748829</c:v>
                </c:pt>
                <c:pt idx="182">
                  <c:v>-0.34589612338077425</c:v>
                </c:pt>
                <c:pt idx="183">
                  <c:v>-0.3653698518702736</c:v>
                </c:pt>
                <c:pt idx="184">
                  <c:v>-0.38628594733465971</c:v>
                </c:pt>
                <c:pt idx="185">
                  <c:v>-0.40878242791016811</c:v>
                </c:pt>
                <c:pt idx="186">
                  <c:v>-0.43301368746483387</c:v>
                </c:pt>
                <c:pt idx="187">
                  <c:v>-0.45915282055468221</c:v>
                </c:pt>
                <c:pt idx="188">
                  <c:v>-0.48739433135331223</c:v>
                </c:pt>
                <c:pt idx="189">
                  <c:v>-0.51795729858238548</c:v>
                </c:pt>
                <c:pt idx="190">
                  <c:v>-0.55108908347787366</c:v>
                </c:pt>
                <c:pt idx="191">
                  <c:v>-0.58706968622385447</c:v>
                </c:pt>
                <c:pt idx="192">
                  <c:v>-0.62621687887539357</c:v>
                </c:pt>
                <c:pt idx="193">
                  <c:v>-0.66889227056607647</c:v>
                </c:pt>
                <c:pt idx="194">
                  <c:v>-0.71550849497109081</c:v>
                </c:pt>
                <c:pt idx="195">
                  <c:v>-0.76653775205407293</c:v>
                </c:pt>
                <c:pt idx="196">
                  <c:v>-0.82252198784280206</c:v>
                </c:pt>
                <c:pt idx="197">
                  <c:v>-0.88408505944564697</c:v>
                </c:pt>
                <c:pt idx="198">
                  <c:v>-0.95194731011646472</c:v>
                </c:pt>
                <c:pt idx="199">
                  <c:v>-1.0269430734614264</c:v>
                </c:pt>
                <c:pt idx="200">
                  <c:v>-1.1100417393350241</c:v>
                </c:pt>
                <c:pt idx="201">
                  <c:v>-1.2023731484327864</c:v>
                </c:pt>
                <c:pt idx="202">
                  <c:v>-1.3052582381709241</c:v>
                </c:pt>
                <c:pt idx="203">
                  <c:v>-1.4202460355268596</c:v>
                </c:pt>
                <c:pt idx="204">
                  <c:v>-1.5491582720944586</c:v>
                </c:pt>
                <c:pt idx="205">
                  <c:v>-1.6941430578228509</c:v>
                </c:pt>
                <c:pt idx="206">
                  <c:v>-1.8577391427195074</c:v>
                </c:pt>
                <c:pt idx="207">
                  <c:v>-2.0429522254431856</c:v>
                </c:pt>
                <c:pt idx="208">
                  <c:v>-2.2533443613989586</c:v>
                </c:pt>
                <c:pt idx="209">
                  <c:v>-2.4931364740376223</c:v>
                </c:pt>
                <c:pt idx="210">
                  <c:v>-2.7673217495915994</c:v>
                </c:pt>
                <c:pt idx="211">
                  <c:v>-3.0817833952610867</c:v>
                </c:pt>
                <c:pt idx="212">
                  <c:v>-3.4434023745712392</c:v>
                </c:pt>
                <c:pt idx="213">
                  <c:v>-3.8601269324846617</c:v>
                </c:pt>
                <c:pt idx="214">
                  <c:v>-4.3409524312977901</c:v>
                </c:pt>
                <c:pt idx="215">
                  <c:v>-4.8957224199978189</c:v>
                </c:pt>
                <c:pt idx="216">
                  <c:v>-5.5346047532767946</c:v>
                </c:pt>
                <c:pt idx="217">
                  <c:v>-6.2670179183921739</c:v>
                </c:pt>
                <c:pt idx="218">
                  <c:v>-7.0996932846776124</c:v>
                </c:pt>
                <c:pt idx="219">
                  <c:v>-8.0335032707466656</c:v>
                </c:pt>
                <c:pt idx="220">
                  <c:v>-9.0587765483906484</c:v>
                </c:pt>
                <c:pt idx="221">
                  <c:v>-10.149273005976241</c:v>
                </c:pt>
                <c:pt idx="222">
                  <c:v>-11.256071631965655</c:v>
                </c:pt>
                <c:pt idx="223">
                  <c:v>-12.304371898469405</c:v>
                </c:pt>
                <c:pt idx="224">
                  <c:v>-13.197801150418126</c:v>
                </c:pt>
                <c:pt idx="225">
                  <c:v>-13.834098131661387</c:v>
                </c:pt>
                <c:pt idx="226">
                  <c:v>-14.130768317183355</c:v>
                </c:pt>
                <c:pt idx="227">
                  <c:v>-14.050973261845282</c:v>
                </c:pt>
                <c:pt idx="228">
                  <c:v>-13.615791252033135</c:v>
                </c:pt>
                <c:pt idx="229">
                  <c:v>-12.895544793607128</c:v>
                </c:pt>
                <c:pt idx="230">
                  <c:v>-11.985915073691938</c:v>
                </c:pt>
                <c:pt idx="231">
                  <c:v>-10.98221443967898</c:v>
                </c:pt>
                <c:pt idx="232">
                  <c:v>-9.9622092846680435</c:v>
                </c:pt>
                <c:pt idx="233">
                  <c:v>-8.9799310756835506</c:v>
                </c:pt>
                <c:pt idx="234">
                  <c:v>-8.0673306672398031</c:v>
                </c:pt>
                <c:pt idx="235">
                  <c:v>-7.2394284294001876</c:v>
                </c:pt>
                <c:pt idx="236">
                  <c:v>-6.4998903313920957</c:v>
                </c:pt>
                <c:pt idx="237">
                  <c:v>-5.8456019497954417</c:v>
                </c:pt>
                <c:pt idx="238">
                  <c:v>-5.2699078976648499</c:v>
                </c:pt>
                <c:pt idx="239">
                  <c:v>-4.7646881896269955</c:v>
                </c:pt>
                <c:pt idx="240">
                  <c:v>-4.3215822250079681</c:v>
                </c:pt>
                <c:pt idx="241">
                  <c:v>-3.9326476003487647</c:v>
                </c:pt>
                <c:pt idx="242">
                  <c:v>-3.5906696522999471</c:v>
                </c:pt>
                <c:pt idx="243">
                  <c:v>-3.2892677557862706</c:v>
                </c:pt>
                <c:pt idx="244">
                  <c:v>-3.0228908002216488</c:v>
                </c:pt>
                <c:pt idx="245">
                  <c:v>-2.7867575398595785</c:v>
                </c:pt>
                <c:pt idx="246">
                  <c:v>-2.5767739493338224</c:v>
                </c:pt>
                <c:pt idx="247">
                  <c:v>-2.3894452492566631</c:v>
                </c:pt>
                <c:pt idx="248">
                  <c:v>-2.2217916874477979</c:v>
                </c:pt>
                <c:pt idx="249">
                  <c:v>-2.0712722345503343</c:v>
                </c:pt>
                <c:pt idx="250">
                  <c:v>-1.9357176252909003</c:v>
                </c:pt>
                <c:pt idx="251">
                  <c:v>-1.8132727411462539</c:v>
                </c:pt>
                <c:pt idx="252">
                  <c:v>-1.7023476355031368</c:v>
                </c:pt>
                <c:pt idx="253">
                  <c:v>-1.6015762205411259</c:v>
                </c:pt>
                <c:pt idx="254">
                  <c:v>-1.509781574322975</c:v>
                </c:pt>
                <c:pt idx="255">
                  <c:v>-1.4259468769638552</c:v>
                </c:pt>
                <c:pt idx="256">
                  <c:v>-1.3491910845914104</c:v>
                </c:pt>
                <c:pt idx="257">
                  <c:v>-1.2787485655926409</c:v>
                </c:pt>
                <c:pt idx="258">
                  <c:v>-1.2139520380524447</c:v>
                </c:pt>
                <c:pt idx="259">
                  <c:v>-1.1542182521386743</c:v>
                </c:pt>
                <c:pt idx="260">
                  <c:v>-1.0990359533211957</c:v>
                </c:pt>
                <c:pt idx="261">
                  <c:v>-1.0479557412219138</c:v>
                </c:pt>
                <c:pt idx="262">
                  <c:v>-1.0005815053820644</c:v>
                </c:pt>
                <c:pt idx="263">
                  <c:v>-0.95656317466556862</c:v>
                </c:pt>
                <c:pt idx="264">
                  <c:v>-0.9155905629149107</c:v>
                </c:pt>
                <c:pt idx="265">
                  <c:v>-0.87738813131465976</c:v>
                </c:pt>
                <c:pt idx="266">
                  <c:v>-0.84171051903369465</c:v>
                </c:pt>
                <c:pt idx="267">
                  <c:v>-0.80833871927304235</c:v>
                </c:pt>
                <c:pt idx="268">
                  <c:v>-0.77707679882941527</c:v>
                </c:pt>
                <c:pt idx="269">
                  <c:v>-0.74774907652042155</c:v>
                </c:pt>
                <c:pt idx="270">
                  <c:v>-0.72019768998848588</c:v>
                </c:pt>
                <c:pt idx="271">
                  <c:v>-0.69428049206735032</c:v>
                </c:pt>
                <c:pt idx="272">
                  <c:v>-0.66986922751588018</c:v>
                </c:pt>
                <c:pt idx="273">
                  <c:v>-0.64684794887235919</c:v>
                </c:pt>
                <c:pt idx="274">
                  <c:v>-0.62511163676249193</c:v>
                </c:pt>
                <c:pt idx="275">
                  <c:v>-0.60456499545328557</c:v>
                </c:pt>
                <c:pt idx="276">
                  <c:v>-0.58512139898396009</c:v>
                </c:pt>
                <c:pt idx="277">
                  <c:v>-0.56670196698774833</c:v>
                </c:pt>
                <c:pt idx="278">
                  <c:v>-0.54923475247821685</c:v>
                </c:pt>
                <c:pt idx="279">
                  <c:v>-0.53265402651943883</c:v>
                </c:pt>
                <c:pt idx="280">
                  <c:v>-0.51689964691972168</c:v>
                </c:pt>
                <c:pt idx="281">
                  <c:v>-0.5019164999565352</c:v>
                </c:pt>
                <c:pt idx="282">
                  <c:v>-0.48765400571529305</c:v>
                </c:pt>
                <c:pt idx="283">
                  <c:v>-0.47406567895582929</c:v>
                </c:pt>
                <c:pt idx="284">
                  <c:v>-0.46110873854804918</c:v>
                </c:pt>
                <c:pt idx="285">
                  <c:v>-0.4487437594756391</c:v>
                </c:pt>
                <c:pt idx="286">
                  <c:v>-0.43693436222141357</c:v>
                </c:pt>
                <c:pt idx="287">
                  <c:v>-0.42564693504261497</c:v>
                </c:pt>
                <c:pt idx="288">
                  <c:v>-0.41485038523827289</c:v>
                </c:pt>
                <c:pt idx="289">
                  <c:v>-0.4045159160192594</c:v>
                </c:pt>
                <c:pt idx="290">
                  <c:v>-0.3946168260281267</c:v>
                </c:pt>
                <c:pt idx="291">
                  <c:v>-0.38512832893116694</c:v>
                </c:pt>
                <c:pt idx="292">
                  <c:v>-0.37602739082857412</c:v>
                </c:pt>
                <c:pt idx="293">
                  <c:v>-0.36729258350786448</c:v>
                </c:pt>
                <c:pt idx="294">
                  <c:v>-0.35890395180729617</c:v>
                </c:pt>
                <c:pt idx="295">
                  <c:v>-0.35084289356542364</c:v>
                </c:pt>
                <c:pt idx="296">
                  <c:v>-0.34309205081474087</c:v>
                </c:pt>
                <c:pt idx="297">
                  <c:v>-0.33563521103551841</c:v>
                </c:pt>
                <c:pt idx="298">
                  <c:v>-0.32845721742377587</c:v>
                </c:pt>
                <c:pt idx="299">
                  <c:v>-0.32154388724763611</c:v>
                </c:pt>
                <c:pt idx="300">
                  <c:v>-0.31488193747150939</c:v>
                </c:pt>
                <c:pt idx="301">
                  <c:v>-0.30845891691970873</c:v>
                </c:pt>
                <c:pt idx="302">
                  <c:v>-0.3022631443319253</c:v>
                </c:pt>
                <c:pt idx="303">
                  <c:v>-0.29628365173403221</c:v>
                </c:pt>
                <c:pt idx="304">
                  <c:v>-0.29051013261019176</c:v>
                </c:pt>
                <c:pt idx="305">
                  <c:v>-0.28493289441734182</c:v>
                </c:pt>
                <c:pt idx="306">
                  <c:v>-0.2795428150317753</c:v>
                </c:pt>
                <c:pt idx="307">
                  <c:v>-0.27433130276051476</c:v>
                </c:pt>
                <c:pt idx="308">
                  <c:v>-0.26929025958825498</c:v>
                </c:pt>
                <c:pt idx="309">
                  <c:v>-0.26441204736438195</c:v>
                </c:pt>
                <c:pt idx="310">
                  <c:v>-0.25968945666453574</c:v>
                </c:pt>
                <c:pt idx="311">
                  <c:v>-0.25511567808780955</c:v>
                </c:pt>
                <c:pt idx="312">
                  <c:v>-0.25068427577437857</c:v>
                </c:pt>
                <c:pt idx="313">
                  <c:v>-0.2463891629494771</c:v>
                </c:pt>
                <c:pt idx="314">
                  <c:v>-0.24222457931849056</c:v>
                </c:pt>
                <c:pt idx="315">
                  <c:v>-0.23818507015476975</c:v>
                </c:pt>
                <c:pt idx="316">
                  <c:v>-0.2342654669368448</c:v>
                </c:pt>
                <c:pt idx="317">
                  <c:v>-0.23046086940520674</c:v>
                </c:pt>
                <c:pt idx="318">
                  <c:v>-0.22676662892092267</c:v>
                </c:pt>
                <c:pt idx="319">
                  <c:v>-0.22317833301921736</c:v>
                </c:pt>
                <c:pt idx="320">
                  <c:v>-0.21969179106090872</c:v>
                </c:pt>
                <c:pt idx="321">
                  <c:v>-0.21630302089337361</c:v>
                </c:pt>
                <c:pt idx="322">
                  <c:v>-0.21300823644062322</c:v>
                </c:pt>
                <c:pt idx="323">
                  <c:v>-0.20980383614920445</c:v>
                </c:pt>
                <c:pt idx="324">
                  <c:v>-0.20668639222307858</c:v>
                </c:pt>
                <c:pt idx="325">
                  <c:v>-0.20365264058644161</c:v>
                </c:pt>
                <c:pt idx="326">
                  <c:v>-0.20069947151871387</c:v>
                </c:pt>
                <c:pt idx="327">
                  <c:v>-0.19782392091068418</c:v>
                </c:pt>
                <c:pt idx="328">
                  <c:v>-0.19502316209510984</c:v>
                </c:pt>
                <c:pt idx="329">
                  <c:v>-0.19229449820898475</c:v>
                </c:pt>
                <c:pt idx="330">
                  <c:v>-0.18963535504824416</c:v>
                </c:pt>
                <c:pt idx="331">
                  <c:v>-0.18704327437889656</c:v>
                </c:pt>
                <c:pt idx="332">
                  <c:v>-0.18451590767151316</c:v>
                </c:pt>
                <c:pt idx="333">
                  <c:v>-0.18205101022867712</c:v>
                </c:pt>
                <c:pt idx="334">
                  <c:v>-0.17964643567742644</c:v>
                </c:pt>
                <c:pt idx="335">
                  <c:v>-0.17730013080094947</c:v>
                </c:pt>
                <c:pt idx="336">
                  <c:v>-0.17501013068581081</c:v>
                </c:pt>
                <c:pt idx="337">
                  <c:v>-0.17277455416284418</c:v>
                </c:pt>
                <c:pt idx="338">
                  <c:v>-0.17059159952153102</c:v>
                </c:pt>
                <c:pt idx="339">
                  <c:v>-0.16845954047924053</c:v>
                </c:pt>
                <c:pt idx="340">
                  <c:v>-0.16637672238811432</c:v>
                </c:pt>
                <c:pt idx="341">
                  <c:v>-0.16434155866368388</c:v>
                </c:pt>
                <c:pt idx="342">
                  <c:v>-0.16235252742049469</c:v>
                </c:pt>
                <c:pt idx="343">
                  <c:v>-0.16040816830110557</c:v>
                </c:pt>
                <c:pt idx="344">
                  <c:v>-0.15850707948583148</c:v>
                </c:pt>
                <c:pt idx="345">
                  <c:v>-0.15664791487152413</c:v>
                </c:pt>
                <c:pt idx="346">
                  <c:v>-0.15482938140852698</c:v>
                </c:pt>
                <c:pt idx="347">
                  <c:v>-0.15305023658572464</c:v>
                </c:pt>
                <c:pt idx="348">
                  <c:v>-0.15130928605432248</c:v>
                </c:pt>
                <c:pt idx="349">
                  <c:v>-0.14960538138165577</c:v>
                </c:pt>
                <c:pt idx="350">
                  <c:v>-0.14793741792693657</c:v>
                </c:pt>
                <c:pt idx="351">
                  <c:v>-0.14630433283140781</c:v>
                </c:pt>
                <c:pt idx="352">
                  <c:v>-0.1447051031158984</c:v>
                </c:pt>
                <c:pt idx="353">
                  <c:v>-0.14313874387924849</c:v>
                </c:pt>
                <c:pt idx="354">
                  <c:v>-0.1416043065915204</c:v>
                </c:pt>
                <c:pt idx="355">
                  <c:v>-0.14010087747631986</c:v>
                </c:pt>
                <c:pt idx="356">
                  <c:v>-0.13862757597693465</c:v>
                </c:pt>
                <c:pt idx="357">
                  <c:v>-0.13718355330134627</c:v>
                </c:pt>
                <c:pt idx="358">
                  <c:v>-0.13576799104149839</c:v>
                </c:pt>
                <c:pt idx="359">
                  <c:v>-0.13438009986250854</c:v>
                </c:pt>
                <c:pt idx="360">
                  <c:v>-0.13301911825778839</c:v>
                </c:pt>
                <c:pt idx="361">
                  <c:v>-0.13168431136629885</c:v>
                </c:pt>
                <c:pt idx="362">
                  <c:v>-0.13037496984840957</c:v>
                </c:pt>
                <c:pt idx="363">
                  <c:v>-0.12909040881705444</c:v>
                </c:pt>
                <c:pt idx="364">
                  <c:v>-0.12782996682108561</c:v>
                </c:pt>
                <c:pt idx="365">
                  <c:v>-0.12659300487792202</c:v>
                </c:pt>
                <c:pt idx="366">
                  <c:v>-0.1253789055527697</c:v>
                </c:pt>
                <c:pt idx="367">
                  <c:v>-0.12418707208185889</c:v>
                </c:pt>
                <c:pt idx="368">
                  <c:v>-0.12301692753730024</c:v>
                </c:pt>
                <c:pt idx="369">
                  <c:v>-0.12186791403130982</c:v>
                </c:pt>
                <c:pt idx="370">
                  <c:v>-0.12073949195768628</c:v>
                </c:pt>
                <c:pt idx="371">
                  <c:v>-0.11963113926855332</c:v>
                </c:pt>
                <c:pt idx="372">
                  <c:v>-0.1185423507844991</c:v>
                </c:pt>
                <c:pt idx="373">
                  <c:v>-0.11747263753635297</c:v>
                </c:pt>
                <c:pt idx="374">
                  <c:v>-0.11642152613694734</c:v>
                </c:pt>
                <c:pt idx="375">
                  <c:v>-0.11538855818130496</c:v>
                </c:pt>
                <c:pt idx="376">
                  <c:v>-0.11437328967378745</c:v>
                </c:pt>
                <c:pt idx="377">
                  <c:v>-0.11337529048082064</c:v>
                </c:pt>
                <c:pt idx="378">
                  <c:v>-0.11239414380789593</c:v>
                </c:pt>
                <c:pt idx="379">
                  <c:v>-0.1114294456996188</c:v>
                </c:pt>
                <c:pt idx="380">
                  <c:v>-0.11048080456164597</c:v>
                </c:pt>
                <c:pt idx="381">
                  <c:v>-0.10954784070341786</c:v>
                </c:pt>
                <c:pt idx="382">
                  <c:v>-0.10863018590065456</c:v>
                </c:pt>
                <c:pt idx="383">
                  <c:v>-0.10772748297664034</c:v>
                </c:pt>
                <c:pt idx="384">
                  <c:v>-0.1068393854013764</c:v>
                </c:pt>
                <c:pt idx="385">
                  <c:v>-0.10596555690773116</c:v>
                </c:pt>
                <c:pt idx="386">
                  <c:v>-0.10510567112376611</c:v>
                </c:pt>
                <c:pt idx="387">
                  <c:v>-0.1042594112204583</c:v>
                </c:pt>
                <c:pt idx="388">
                  <c:v>-0.10342646957408495</c:v>
                </c:pt>
                <c:pt idx="389">
                  <c:v>-0.10260654744257187</c:v>
                </c:pt>
                <c:pt idx="390">
                  <c:v>-0.10179935465514742</c:v>
                </c:pt>
                <c:pt idx="391">
                  <c:v>-0.1010046093146775</c:v>
                </c:pt>
                <c:pt idx="392">
                  <c:v>-0.10022203751208913</c:v>
                </c:pt>
                <c:pt idx="393">
                  <c:v>-9.9451373052322989E-2</c:v>
                </c:pt>
                <c:pt idx="394">
                  <c:v>-9.8692357191282387E-2</c:v>
                </c:pt>
                <c:pt idx="395">
                  <c:v>-9.7944738383275776E-2</c:v>
                </c:pt>
                <c:pt idx="396">
                  <c:v>-9.7208272038474042E-2</c:v>
                </c:pt>
                <c:pt idx="397">
                  <c:v>-9.6482720289928769E-2</c:v>
                </c:pt>
                <c:pt idx="398">
                  <c:v>-9.5767851769721746E-2</c:v>
                </c:pt>
                <c:pt idx="399">
                  <c:v>-9.5063441393836018E-2</c:v>
                </c:pt>
                <c:pt idx="400">
                  <c:v>-9.4369270155361021E-2</c:v>
                </c:pt>
                <c:pt idx="401">
                  <c:v>-9.3685124925662042E-2</c:v>
                </c:pt>
                <c:pt idx="402">
                  <c:v>-9.3010798263164468E-2</c:v>
                </c:pt>
                <c:pt idx="403">
                  <c:v>-9.234608822941888E-2</c:v>
                </c:pt>
                <c:pt idx="404">
                  <c:v>-9.1690798212130178E-2</c:v>
                </c:pt>
                <c:pt idx="405">
                  <c:v>-9.1044736754850114E-2</c:v>
                </c:pt>
                <c:pt idx="406">
                  <c:v>-9.0407717393045678E-2</c:v>
                </c:pt>
                <c:pt idx="407">
                  <c:v>-8.9779558496270534E-2</c:v>
                </c:pt>
                <c:pt idx="408">
                  <c:v>-8.9160083116180566E-2</c:v>
                </c:pt>
                <c:pt idx="409">
                  <c:v>-8.8549118840145227E-2</c:v>
                </c:pt>
                <c:pt idx="410">
                  <c:v>-8.7946497650219654E-2</c:v>
                </c:pt>
                <c:pt idx="411">
                  <c:v>-8.7352055787252886E-2</c:v>
                </c:pt>
                <c:pt idx="412">
                  <c:v>-8.6765633619918694E-2</c:v>
                </c:pt>
                <c:pt idx="413">
                  <c:v>-8.6187075518464343E-2</c:v>
                </c:pt>
                <c:pt idx="414">
                  <c:v>-8.5616229732983842E-2</c:v>
                </c:pt>
                <c:pt idx="415">
                  <c:v>-8.5052948276029536E-2</c:v>
                </c:pt>
                <c:pt idx="416">
                  <c:v>-8.4497086809385738E-2</c:v>
                </c:pt>
                <c:pt idx="417">
                  <c:v>-8.3948504534835058E-2</c:v>
                </c:pt>
                <c:pt idx="418">
                  <c:v>-8.3407064088757088E-2</c:v>
                </c:pt>
                <c:pt idx="419">
                  <c:v>-8.287263144040459E-2</c:v>
                </c:pt>
                <c:pt idx="420">
                  <c:v>-8.2345075793711933E-2</c:v>
                </c:pt>
                <c:pt idx="421">
                  <c:v>-8.1824269492493842E-2</c:v>
                </c:pt>
                <c:pt idx="422">
                  <c:v>-8.131008792890157E-2</c:v>
                </c:pt>
                <c:pt idx="423">
                  <c:v>-8.0802409455008189E-2</c:v>
                </c:pt>
                <c:pt idx="424">
                  <c:v>-8.0301115297400291E-2</c:v>
                </c:pt>
                <c:pt idx="425">
                  <c:v>-7.9806089474659669E-2</c:v>
                </c:pt>
                <c:pt idx="426">
                  <c:v>-7.9317218717622623E-2</c:v>
                </c:pt>
                <c:pt idx="427">
                  <c:v>-7.8834392392309896E-2</c:v>
                </c:pt>
                <c:pt idx="428">
                  <c:v>-7.8357502425425482E-2</c:v>
                </c:pt>
                <c:pt idx="429">
                  <c:v>-7.7886443232325173E-2</c:v>
                </c:pt>
                <c:pt idx="430">
                  <c:v>-7.7421111647362359E-2</c:v>
                </c:pt>
                <c:pt idx="431">
                  <c:v>-7.6961406856520503E-2</c:v>
                </c:pt>
                <c:pt idx="432">
                  <c:v>-7.6507230332246448E-2</c:v>
                </c:pt>
                <c:pt idx="433">
                  <c:v>-7.6058485770402445E-2</c:v>
                </c:pt>
                <c:pt idx="434">
                  <c:v>-7.5615079029258001E-2</c:v>
                </c:pt>
                <c:pt idx="435">
                  <c:v>-7.5176918070445936E-2</c:v>
                </c:pt>
                <c:pt idx="436">
                  <c:v>-7.4743912901809956E-2</c:v>
                </c:pt>
                <c:pt idx="437">
                  <c:v>-7.4315975522075015E-2</c:v>
                </c:pt>
                <c:pt idx="438">
                  <c:v>-7.3893019867273299E-2</c:v>
                </c:pt>
                <c:pt idx="439">
                  <c:v>-7.3474961758862159E-2</c:v>
                </c:pt>
                <c:pt idx="440">
                  <c:v>-7.3061718853473137E-2</c:v>
                </c:pt>
                <c:pt idx="441">
                  <c:v>-7.2653210594232923E-2</c:v>
                </c:pt>
                <c:pt idx="442">
                  <c:v>-7.224935816359998E-2</c:v>
                </c:pt>
                <c:pt idx="443">
                  <c:v>-7.1850084437663317E-2</c:v>
                </c:pt>
                <c:pt idx="444">
                  <c:v>-7.1455313941850521E-2</c:v>
                </c:pt>
                <c:pt idx="445">
                  <c:v>-7.1064972807996327E-2</c:v>
                </c:pt>
                <c:pt idx="446">
                  <c:v>-7.0678988732722936E-2</c:v>
                </c:pt>
                <c:pt idx="447">
                  <c:v>-7.0297290937086782E-2</c:v>
                </c:pt>
                <c:pt idx="448">
                  <c:v>-6.9919810127447329E-2</c:v>
                </c:pt>
                <c:pt idx="449">
                  <c:v>-6.954647845751552E-2</c:v>
                </c:pt>
                <c:pt idx="450">
                  <c:v>-6.917722949154112E-2</c:v>
                </c:pt>
                <c:pt idx="451">
                  <c:v>-6.8811998168599925E-2</c:v>
                </c:pt>
                <c:pt idx="452">
                  <c:v>-6.845072076794291E-2</c:v>
                </c:pt>
                <c:pt idx="453">
                  <c:v>-6.809333487537142E-2</c:v>
                </c:pt>
                <c:pt idx="454">
                  <c:v>-6.7739779350603532E-2</c:v>
                </c:pt>
                <c:pt idx="455">
                  <c:v>-6.7389994295597763E-2</c:v>
                </c:pt>
                <c:pt idx="456">
                  <c:v>-6.7043921023802425E-2</c:v>
                </c:pt>
                <c:pt idx="457">
                  <c:v>-6.6701502030299273E-2</c:v>
                </c:pt>
                <c:pt idx="458">
                  <c:v>-6.6362680962811907E-2</c:v>
                </c:pt>
                <c:pt idx="459">
                  <c:v>-6.6027402593549847E-2</c:v>
                </c:pt>
                <c:pt idx="460">
                  <c:v>-6.5695612791860966E-2</c:v>
                </c:pt>
                <c:pt idx="461">
                  <c:v>-6.5367258497665795E-2</c:v>
                </c:pt>
                <c:pt idx="462">
                  <c:v>-6.504228769564753E-2</c:v>
                </c:pt>
                <c:pt idx="463">
                  <c:v>-6.4720649390173635E-2</c:v>
                </c:pt>
                <c:pt idx="464">
                  <c:v>-6.4402293580925071E-2</c:v>
                </c:pt>
                <c:pt idx="465">
                  <c:v>-6.4087171239210081E-2</c:v>
                </c:pt>
                <c:pt idx="466">
                  <c:v>-6.3775234284940946E-2</c:v>
                </c:pt>
                <c:pt idx="467">
                  <c:v>-6.3466435564251703E-2</c:v>
                </c:pt>
                <c:pt idx="468">
                  <c:v>-6.3160728827737253E-2</c:v>
                </c:pt>
                <c:pt idx="469">
                  <c:v>-6.2858068709293224E-2</c:v>
                </c:pt>
                <c:pt idx="470">
                  <c:v>-6.2558410705538234E-2</c:v>
                </c:pt>
                <c:pt idx="471">
                  <c:v>-6.2261711155799732E-2</c:v>
                </c:pt>
                <c:pt idx="472">
                  <c:v>-6.1967927222645852E-2</c:v>
                </c:pt>
                <c:pt idx="473">
                  <c:v>-6.1677016872946383E-2</c:v>
                </c:pt>
                <c:pt idx="474">
                  <c:v>-6.1388938859446011E-2</c:v>
                </c:pt>
                <c:pt idx="475">
                  <c:v>-6.1103652702834237E-2</c:v>
                </c:pt>
                <c:pt idx="476">
                  <c:v>-6.0821118674296265E-2</c:v>
                </c:pt>
                <c:pt idx="477">
                  <c:v>-6.0541297778530644E-2</c:v>
                </c:pt>
                <c:pt idx="478">
                  <c:v>-6.0264151737218739E-2</c:v>
                </c:pt>
                <c:pt idx="479">
                  <c:v>-5.9989642972932473E-2</c:v>
                </c:pt>
                <c:pt idx="480">
                  <c:v>-5.9717734593467076E-2</c:v>
                </c:pt>
                <c:pt idx="481">
                  <c:v>-5.944839037658594E-2</c:v>
                </c:pt>
                <c:pt idx="482">
                  <c:v>-5.918157475516489E-2</c:v>
                </c:pt>
                <c:pt idx="483">
                  <c:v>-5.8917252802724474E-2</c:v>
                </c:pt>
                <c:pt idx="484">
                  <c:v>-5.8655390219337827E-2</c:v>
                </c:pt>
                <c:pt idx="485">
                  <c:v>-5.8395953317903503E-2</c:v>
                </c:pt>
                <c:pt idx="486">
                  <c:v>-5.8138909010772427E-2</c:v>
                </c:pt>
                <c:pt idx="487">
                  <c:v>-5.7884224796718051E-2</c:v>
                </c:pt>
                <c:pt idx="488">
                  <c:v>-5.7631868748240021E-2</c:v>
                </c:pt>
                <c:pt idx="489">
                  <c:v>-5.7381809499191375E-2</c:v>
                </c:pt>
                <c:pt idx="490">
                  <c:v>-5.7134016232719867E-2</c:v>
                </c:pt>
                <c:pt idx="491">
                  <c:v>-5.6888458669514218E-2</c:v>
                </c:pt>
                <c:pt idx="492">
                  <c:v>-5.6645107056346337E-2</c:v>
                </c:pt>
                <c:pt idx="493">
                  <c:v>-5.6403932154901457E-2</c:v>
                </c:pt>
                <c:pt idx="494">
                  <c:v>-5.6164905230886977E-2</c:v>
                </c:pt>
                <c:pt idx="495">
                  <c:v>-5.5927998043412953E-2</c:v>
                </c:pt>
                <c:pt idx="496">
                  <c:v>-5.5693182834635944E-2</c:v>
                </c:pt>
                <c:pt idx="497">
                  <c:v>-5.546043231965872E-2</c:v>
                </c:pt>
                <c:pt idx="498">
                  <c:v>-5.5229719676678876E-2</c:v>
                </c:pt>
                <c:pt idx="499">
                  <c:v>-5.5001018537378946E-2</c:v>
                </c:pt>
              </c:numCache>
            </c:numRef>
          </c:yVal>
          <c:smooth val="1"/>
          <c:extLst>
            <c:ext xmlns:c16="http://schemas.microsoft.com/office/drawing/2014/chart" uri="{C3380CC4-5D6E-409C-BE32-E72D297353CC}">
              <c16:uniqueId val="{00000002-BF93-4020-B0EF-669BA6526D89}"/>
            </c:ext>
          </c:extLst>
        </c:ser>
        <c:dLbls>
          <c:showLegendKey val="0"/>
          <c:showVal val="0"/>
          <c:showCatName val="0"/>
          <c:showSerName val="0"/>
          <c:showPercent val="0"/>
          <c:showBubbleSize val="0"/>
        </c:dLbls>
        <c:axId val="2026323488"/>
        <c:axId val="2026325808"/>
      </c:scatterChart>
      <c:valAx>
        <c:axId val="2026323488"/>
        <c:scaling>
          <c:orientation val="minMax"/>
        </c:scaling>
        <c:delete val="0"/>
        <c:axPos val="b"/>
        <c:majorGridlines/>
        <c:numFmt formatCode="0" sourceLinked="0"/>
        <c:majorTickMark val="out"/>
        <c:minorTickMark val="none"/>
        <c:tickLblPos val="nextTo"/>
        <c:crossAx val="2026325808"/>
        <c:crosses val="autoZero"/>
        <c:crossBetween val="midCat"/>
      </c:valAx>
      <c:valAx>
        <c:axId val="2026325808"/>
        <c:scaling>
          <c:orientation val="minMax"/>
        </c:scaling>
        <c:delete val="0"/>
        <c:axPos val="l"/>
        <c:majorGridlines/>
        <c:numFmt formatCode="0" sourceLinked="0"/>
        <c:majorTickMark val="out"/>
        <c:minorTickMark val="none"/>
        <c:tickLblPos val="nextTo"/>
        <c:crossAx val="2026323488"/>
        <c:crosses val="autoZero"/>
        <c:crossBetween val="midCat"/>
      </c:valAx>
    </c:plotArea>
    <c:legend>
      <c:legendPos val="r"/>
      <c:layout>
        <c:manualLayout>
          <c:xMode val="edge"/>
          <c:yMode val="edge"/>
          <c:x val="0.67196749185272098"/>
          <c:y val="3.8992125984252002E-2"/>
          <c:w val="0.29950751978624801"/>
          <c:h val="0.15608094488189"/>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5135629921259799"/>
          <c:y val="1.8922852983988402E-2"/>
          <c:w val="0.7982895888014"/>
          <c:h val="0.83449223186954902"/>
        </c:manualLayout>
      </c:layout>
      <c:scatterChart>
        <c:scatterStyle val="lineMarker"/>
        <c:varyColors val="0"/>
        <c:ser>
          <c:idx val="0"/>
          <c:order val="0"/>
          <c:tx>
            <c:strRef>
              <c:f>'Simulated data (low damping)'!$K$19</c:f>
              <c:strCache>
                <c:ptCount val="1"/>
                <c:pt idx="0">
                  <c:v>displacement</c:v>
                </c:pt>
              </c:strCache>
            </c:strRef>
          </c:tx>
          <c:spPr>
            <a:ln w="76200" cmpd="sng">
              <a:solidFill>
                <a:schemeClr val="accent3"/>
              </a:solidFill>
            </a:ln>
          </c:spPr>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damping)'!$K$21:$K$520</c:f>
              <c:numCache>
                <c:formatCode>0.000</c:formatCode>
                <c:ptCount val="500"/>
                <c:pt idx="0">
                  <c:v>0.50250621823885788</c:v>
                </c:pt>
                <c:pt idx="1">
                  <c:v>0.50280766593702131</c:v>
                </c:pt>
                <c:pt idx="2">
                  <c:v>0.50312653008033514</c:v>
                </c:pt>
                <c:pt idx="3">
                  <c:v>0.5034628761073674</c:v>
                </c:pt>
                <c:pt idx="4">
                  <c:v>0.50381677317788853</c:v>
                </c:pt>
                <c:pt idx="5">
                  <c:v>0.50418829420863576</c:v>
                </c:pt>
                <c:pt idx="6">
                  <c:v>0.50457751591112887</c:v>
                </c:pt>
                <c:pt idx="7">
                  <c:v>0.50498451883157591</c:v>
                </c:pt>
                <c:pt idx="8">
                  <c:v>0.5054093873929052</c:v>
                </c:pt>
                <c:pt idx="9">
                  <c:v>0.5058522099389684</c:v>
                </c:pt>
                <c:pt idx="10">
                  <c:v>0.50631307878095388</c:v>
                </c:pt>
                <c:pt idx="11">
                  <c:v>0.50679209024606231</c:v>
                </c:pt>
                <c:pt idx="12">
                  <c:v>0.50728934472848508</c:v>
                </c:pt>
                <c:pt idx="13">
                  <c:v>0.5078049467427449</c:v>
                </c:pt>
                <c:pt idx="14">
                  <c:v>0.50833900497944595</c:v>
                </c:pt>
                <c:pt idx="15">
                  <c:v>0.50889163236349222</c:v>
                </c:pt>
                <c:pt idx="16">
                  <c:v>0.50946294611483312</c:v>
                </c:pt>
                <c:pt idx="17">
                  <c:v>0.51005306781179938</c:v>
                </c:pt>
                <c:pt idx="18">
                  <c:v>0.51066212345709094</c:v>
                </c:pt>
                <c:pt idx="19">
                  <c:v>0.511290243546489</c:v>
                </c:pt>
                <c:pt idx="20">
                  <c:v>0.51193756314036021</c:v>
                </c:pt>
                <c:pt idx="21">
                  <c:v>0.51260422193802935</c:v>
                </c:pt>
                <c:pt idx="22">
                  <c:v>0.51329036435509967</c:v>
                </c:pt>
                <c:pt idx="23">
                  <c:v>0.51399613960379886</c:v>
                </c:pt>
                <c:pt idx="24">
                  <c:v>0.51472170177644105</c:v>
                </c:pt>
                <c:pt idx="25">
                  <c:v>0.51546720993208917</c:v>
                </c:pt>
                <c:pt idx="26">
                  <c:v>0.51623282818651706</c:v>
                </c:pt>
                <c:pt idx="27">
                  <c:v>0.51701872580556141</c:v>
                </c:pt>
                <c:pt idx="28">
                  <c:v>0.51782507730197436</c:v>
                </c:pt>
                <c:pt idx="29">
                  <c:v>0.51865206253587459</c:v>
                </c:pt>
                <c:pt idx="30">
                  <c:v>0.51949986681891513</c:v>
                </c:pt>
                <c:pt idx="31">
                  <c:v>0.52036868102228118</c:v>
                </c:pt>
                <c:pt idx="32">
                  <c:v>0.52125870168863986</c:v>
                </c:pt>
                <c:pt idx="33">
                  <c:v>0.52217013114816824</c:v>
                </c:pt>
                <c:pt idx="34">
                  <c:v>0.52310317763879433</c:v>
                </c:pt>
                <c:pt idx="35">
                  <c:v>0.52405805543078843</c:v>
                </c:pt>
                <c:pt idx="36">
                  <c:v>0.52503498495584722</c:v>
                </c:pt>
                <c:pt idx="37">
                  <c:v>0.52603419294082654</c:v>
                </c:pt>
                <c:pt idx="38">
                  <c:v>0.52705591254627737</c:v>
                </c:pt>
                <c:pt idx="39">
                  <c:v>0.52810038350995037</c:v>
                </c:pt>
                <c:pt idx="40">
                  <c:v>0.52916785229544139</c:v>
                </c:pt>
                <c:pt idx="41">
                  <c:v>0.53025857224616069</c:v>
                </c:pt>
                <c:pt idx="42">
                  <c:v>0.53137280374480811</c:v>
                </c:pt>
                <c:pt idx="43">
                  <c:v>0.53251081437855818</c:v>
                </c:pt>
                <c:pt idx="44">
                  <c:v>0.53367287911015426</c:v>
                </c:pt>
                <c:pt idx="45">
                  <c:v>0.53485928045513054</c:v>
                </c:pt>
                <c:pt idx="46">
                  <c:v>0.53607030866538408</c:v>
                </c:pt>
                <c:pt idx="47">
                  <c:v>0.53730626191933384</c:v>
                </c:pt>
                <c:pt idx="48">
                  <c:v>0.53856744651891075</c:v>
                </c:pt>
                <c:pt idx="49">
                  <c:v>0.53985417709363492</c:v>
                </c:pt>
                <c:pt idx="50">
                  <c:v>0.54116677681205128</c:v>
                </c:pt>
                <c:pt idx="51">
                  <c:v>0.54250557760080109</c:v>
                </c:pt>
                <c:pt idx="52">
                  <c:v>0.54387092037162721</c:v>
                </c:pt>
                <c:pt idx="53">
                  <c:v>0.54526315525661739</c:v>
                </c:pt>
                <c:pt idx="54">
                  <c:v>0.54668264185201021</c:v>
                </c:pt>
                <c:pt idx="55">
                  <c:v>0.54812974947089899</c:v>
                </c:pt>
                <c:pt idx="56">
                  <c:v>0.54960485740518972</c:v>
                </c:pt>
                <c:pt idx="57">
                  <c:v>0.55110835519717916</c:v>
                </c:pt>
                <c:pt idx="58">
                  <c:v>0.55264064292114456</c:v>
                </c:pt>
                <c:pt idx="59">
                  <c:v>0.55420213147534769</c:v>
                </c:pt>
                <c:pt idx="60">
                  <c:v>0.5557932428848833</c:v>
                </c:pt>
                <c:pt idx="61">
                  <c:v>0.55741441061581243</c:v>
                </c:pt>
                <c:pt idx="62">
                  <c:v>0.55906607990105428</c:v>
                </c:pt>
                <c:pt idx="63">
                  <c:v>0.5607487080785255</c:v>
                </c:pt>
                <c:pt idx="64">
                  <c:v>0.56246276494203917</c:v>
                </c:pt>
                <c:pt idx="65">
                  <c:v>0.56420873310550967</c:v>
                </c:pt>
                <c:pt idx="66">
                  <c:v>0.56598710838102551</c:v>
                </c:pt>
                <c:pt idx="67">
                  <c:v>0.56779840017138861</c:v>
                </c:pt>
                <c:pt idx="68">
                  <c:v>0.56964313187774718</c:v>
                </c:pt>
                <c:pt idx="69">
                  <c:v>0.57152184132297357</c:v>
                </c:pt>
                <c:pt idx="70">
                  <c:v>0.5734350811914859</c:v>
                </c:pt>
                <c:pt idx="71">
                  <c:v>0.57538341948623206</c:v>
                </c:pt>
                <c:pt idx="72">
                  <c:v>0.57736744000360629</c:v>
                </c:pt>
                <c:pt idx="73">
                  <c:v>0.57938774282709415</c:v>
                </c:pt>
                <c:pt idx="74">
                  <c:v>0.58144494484049714</c:v>
                </c:pt>
                <c:pt idx="75">
                  <c:v>0.58353968026162173</c:v>
                </c:pt>
                <c:pt idx="76">
                  <c:v>0.58567260119736997</c:v>
                </c:pt>
                <c:pt idx="77">
                  <c:v>0.5878443782212176</c:v>
                </c:pt>
                <c:pt idx="78">
                  <c:v>0.5900557009741163</c:v>
                </c:pt>
                <c:pt idx="79">
                  <c:v>0.59230727878991651</c:v>
                </c:pt>
                <c:pt idx="80">
                  <c:v>0.59459984134645949</c:v>
                </c:pt>
                <c:pt idx="81">
                  <c:v>0.59693413934355954</c:v>
                </c:pt>
                <c:pt idx="82">
                  <c:v>0.5993109452091534</c:v>
                </c:pt>
                <c:pt idx="83">
                  <c:v>0.60173105383497383</c:v>
                </c:pt>
                <c:pt idx="84">
                  <c:v>0.60419528334317263</c:v>
                </c:pt>
                <c:pt idx="85">
                  <c:v>0.60670447588540366</c:v>
                </c:pt>
                <c:pt idx="86">
                  <c:v>0.60925949847595462</c:v>
                </c:pt>
                <c:pt idx="87">
                  <c:v>0.6118612438606128</c:v>
                </c:pt>
                <c:pt idx="88">
                  <c:v>0.61451063142304485</c:v>
                </c:pt>
                <c:pt idx="89">
                  <c:v>0.61720860813056755</c:v>
                </c:pt>
                <c:pt idx="90">
                  <c:v>0.6199561495213024</c:v>
                </c:pt>
                <c:pt idx="91">
                  <c:v>0.62275426073481632</c:v>
                </c:pt>
                <c:pt idx="92">
                  <c:v>0.62560397758848219</c:v>
                </c:pt>
                <c:pt idx="93">
                  <c:v>0.62850636770191404</c:v>
                </c:pt>
                <c:pt idx="94">
                  <c:v>0.63146253167197963</c:v>
                </c:pt>
                <c:pt idx="95">
                  <c:v>0.63447360430104482</c:v>
                </c:pt>
                <c:pt idx="96">
                  <c:v>0.63754075588125347</c:v>
                </c:pt>
                <c:pt idx="97">
                  <c:v>0.64066519353783002</c:v>
                </c:pt>
                <c:pt idx="98">
                  <c:v>0.64384816263456635</c:v>
                </c:pt>
                <c:pt idx="99">
                  <c:v>0.64709094824485225</c:v>
                </c:pt>
                <c:pt idx="100">
                  <c:v>0.65039487669181772</c:v>
                </c:pt>
                <c:pt idx="101">
                  <c:v>0.65376131716138086</c:v>
                </c:pt>
                <c:pt idx="102">
                  <c:v>0.65719168339222744</c:v>
                </c:pt>
                <c:pt idx="103">
                  <c:v>0.66068743544701625</c:v>
                </c:pt>
                <c:pt idx="104">
                  <c:v>0.66425008156936549</c:v>
                </c:pt>
                <c:pt idx="105">
                  <c:v>0.66788118013148468</c:v>
                </c:pt>
                <c:pt idx="106">
                  <c:v>0.67158234167761777</c:v>
                </c:pt>
                <c:pt idx="107">
                  <c:v>0.67535523106881779</c:v>
                </c:pt>
                <c:pt idx="108">
                  <c:v>0.67920156973492452</c:v>
                </c:pt>
                <c:pt idx="109">
                  <c:v>0.68312313804002012</c:v>
                </c:pt>
                <c:pt idx="110">
                  <c:v>0.68712177776805139</c:v>
                </c:pt>
                <c:pt idx="111">
                  <c:v>0.69119939473576297</c:v>
                </c:pt>
                <c:pt idx="112">
                  <c:v>0.69535796154057983</c:v>
                </c:pt>
                <c:pt idx="113">
                  <c:v>0.69959952045159346</c:v>
                </c:pt>
                <c:pt idx="114">
                  <c:v>0.70392618645238259</c:v>
                </c:pt>
                <c:pt idx="115">
                  <c:v>0.70834015044500687</c:v>
                </c:pt>
                <c:pt idx="116">
                  <c:v>0.71284368262517039</c:v>
                </c:pt>
                <c:pt idx="117">
                  <c:v>0.71743913603927345</c:v>
                </c:pt>
                <c:pt idx="118">
                  <c:v>0.72212895033482849</c:v>
                </c:pt>
                <c:pt idx="119">
                  <c:v>0.7269156557165628</c:v>
                </c:pt>
                <c:pt idx="120">
                  <c:v>0.73180187712142242</c:v>
                </c:pt>
                <c:pt idx="121">
                  <c:v>0.73679033862667442</c:v>
                </c:pt>
                <c:pt idx="122">
                  <c:v>0.74188386810635898</c:v>
                </c:pt>
                <c:pt idx="123">
                  <c:v>0.74708540215249031</c:v>
                </c:pt>
                <c:pt idx="124">
                  <c:v>0.75239799127865248</c:v>
                </c:pt>
                <c:pt idx="125">
                  <c:v>0.75782480542498443</c:v>
                </c:pt>
                <c:pt idx="126">
                  <c:v>0.76336913978501919</c:v>
                </c:pt>
                <c:pt idx="127">
                  <c:v>0.76903442097643659</c:v>
                </c:pt>
                <c:pt idx="128">
                  <c:v>0.77482421357953168</c:v>
                </c:pt>
                <c:pt idx="129">
                  <c:v>0.78074222706908458</c:v>
                </c:pt>
                <c:pt idx="130">
                  <c:v>0.78679232316739245</c:v>
                </c:pt>
                <c:pt idx="131">
                  <c:v>0.79297852364845944</c:v>
                </c:pt>
                <c:pt idx="132">
                  <c:v>0.79930501862581094</c:v>
                </c:pt>
                <c:pt idx="133">
                  <c:v>0.80577617535907009</c:v>
                </c:pt>
                <c:pt idx="134">
                  <c:v>0.8123965476173759</c:v>
                </c:pt>
                <c:pt idx="135">
                  <c:v>0.81917088564093032</c:v>
                </c:pt>
                <c:pt idx="136">
                  <c:v>0.82610414674547816</c:v>
                </c:pt>
                <c:pt idx="137">
                  <c:v>0.83320150661838088</c:v>
                </c:pt>
                <c:pt idx="138">
                  <c:v>0.84046837135917651</c:v>
                </c:pt>
                <c:pt idx="139">
                  <c:v>0.84791039032215954</c:v>
                </c:pt>
                <c:pt idx="140">
                  <c:v>0.85553346982363088</c:v>
                </c:pt>
                <c:pt idx="141">
                  <c:v>0.86334378778207921</c:v>
                </c:pt>
                <c:pt idx="142">
                  <c:v>0.87134780936574685</c:v>
                </c:pt>
                <c:pt idx="143">
                  <c:v>0.87955230372886684</c:v>
                </c:pt>
                <c:pt idx="144">
                  <c:v>0.8879643619253681</c:v>
                </c:pt>
                <c:pt idx="145">
                  <c:v>0.89659141609718473</c:v>
                </c:pt>
                <c:pt idx="146">
                  <c:v>0.90544126004349201</c:v>
                </c:pt>
                <c:pt idx="147">
                  <c:v>0.91452207128737373</c:v>
                </c:pt>
                <c:pt idx="148">
                  <c:v>0.92384243476771488</c:v>
                </c:pt>
                <c:pt idx="149">
                  <c:v>0.93341136829662319</c:v>
                </c:pt>
                <c:pt idx="150">
                  <c:v>0.94323834993658973</c:v>
                </c:pt>
                <c:pt idx="151">
                  <c:v>0.95333334746704734</c:v>
                </c:pt>
                <c:pt idx="152">
                  <c:v>0.96370685012719381</c:v>
                </c:pt>
                <c:pt idx="153">
                  <c:v>0.97436990284111247</c:v>
                </c:pt>
                <c:pt idx="154">
                  <c:v>0.98533414315260848</c:v>
                </c:pt>
                <c:pt idx="155">
                  <c:v>0.99661184112108536</c:v>
                </c:pt>
                <c:pt idx="156">
                  <c:v>1.0082159424564769</c:v>
                </c:pt>
                <c:pt idx="157">
                  <c:v>1.0201601152012121</c:v>
                </c:pt>
                <c:pt idx="158">
                  <c:v>1.0324588003006989</c:v>
                </c:pt>
                <c:pt idx="159">
                  <c:v>1.0451272664415145</c:v>
                </c:pt>
                <c:pt idx="160">
                  <c:v>1.0581816695788047</c:v>
                </c:pt>
                <c:pt idx="161">
                  <c:v>1.0716391176220754</c:v>
                </c:pt>
                <c:pt idx="162">
                  <c:v>1.0855177408022778</c:v>
                </c:pt>
                <c:pt idx="163">
                  <c:v>1.099836768303726</c:v>
                </c:pt>
                <c:pt idx="164">
                  <c:v>1.1146166118129281</c:v>
                </c:pt>
                <c:pt idx="165">
                  <c:v>1.1298789567139926</c:v>
                </c:pt>
                <c:pt idx="166">
                  <c:v>1.1456468617482014</c:v>
                </c:pt>
                <c:pt idx="167">
                  <c:v>1.1619448680551614</c:v>
                </c:pt>
                <c:pt idx="168">
                  <c:v>1.1787991186264009</c:v>
                </c:pt>
                <c:pt idx="169">
                  <c:v>1.1962374893314645</c:v>
                </c:pt>
                <c:pt idx="170">
                  <c:v>1.2142897328238067</c:v>
                </c:pt>
                <c:pt idx="171">
                  <c:v>1.2329876368019341</c:v>
                </c:pt>
                <c:pt idx="172">
                  <c:v>1.2523651982935049</c:v>
                </c:pt>
                <c:pt idx="173">
                  <c:v>1.2724588158502443</c:v>
                </c:pt>
                <c:pt idx="174">
                  <c:v>1.2933075017940028</c:v>
                </c:pt>
                <c:pt idx="175">
                  <c:v>1.3149531169442152</c:v>
                </c:pt>
                <c:pt idx="176">
                  <c:v>1.33744063059045</c:v>
                </c:pt>
                <c:pt idx="177">
                  <c:v>1.3608184088576827</c:v>
                </c:pt>
                <c:pt idx="178">
                  <c:v>1.3851385350546768</c:v>
                </c:pt>
                <c:pt idx="179">
                  <c:v>1.4104571661069609</c:v>
                </c:pt>
                <c:pt idx="180">
                  <c:v>1.4368349297666354</c:v>
                </c:pt>
                <c:pt idx="181">
                  <c:v>1.4643373679746838</c:v>
                </c:pt>
                <c:pt idx="182">
                  <c:v>1.493035432542855</c:v>
                </c:pt>
                <c:pt idx="183">
                  <c:v>1.5230060402390992</c:v>
                </c:pt>
                <c:pt idx="184">
                  <c:v>1.5543326954234211</c:v>
                </c:pt>
                <c:pt idx="185">
                  <c:v>1.5871061896130689</c:v>
                </c:pt>
                <c:pt idx="186">
                  <c:v>1.6214253887837293</c:v>
                </c:pt>
                <c:pt idx="187">
                  <c:v>1.6573981208664958</c:v>
                </c:pt>
                <c:pt idx="188">
                  <c:v>1.6951421778113658</c:v>
                </c:pt>
                <c:pt idx="189">
                  <c:v>1.7347864487917888</c:v>
                </c:pt>
                <c:pt idx="190">
                  <c:v>1.7764722036569032</c:v>
                </c:pt>
                <c:pt idx="191">
                  <c:v>1.8203545486321489</c:v>
                </c:pt>
                <c:pt idx="192">
                  <c:v>1.8666040795519121</c:v>
                </c:pt>
                <c:pt idx="193">
                  <c:v>1.9154087615919475</c:v>
                </c:pt>
                <c:pt idx="194">
                  <c:v>1.966976068539567</c:v>
                </c:pt>
                <c:pt idx="195">
                  <c:v>2.0215354190330004</c:v>
                </c:pt>
                <c:pt idx="196">
                  <c:v>2.0793409517747583</c:v>
                </c:pt>
                <c:pt idx="197">
                  <c:v>2.1406746862028738</c:v>
                </c:pt>
                <c:pt idx="198">
                  <c:v>2.2058501190033866</c:v>
                </c:pt>
                <c:pt idx="199">
                  <c:v>2.2752163093472384</c:v>
                </c:pt>
                <c:pt idx="200">
                  <c:v>2.3491625054865377</c:v>
                </c:pt>
                <c:pt idx="201">
                  <c:v>2.428123360172473</c:v>
                </c:pt>
                <c:pt idx="202">
                  <c:v>2.5125847687897043</c:v>
                </c:pt>
                <c:pt idx="203">
                  <c:v>2.6030903366545792</c:v>
                </c:pt>
                <c:pt idx="204">
                  <c:v>2.7002484319827547</c:v>
                </c:pt>
                <c:pt idx="205">
                  <c:v>2.8047396951385273</c:v>
                </c:pt>
                <c:pt idx="206">
                  <c:v>2.9173247320149223</c:v>
                </c:pt>
                <c:pt idx="207">
                  <c:v>3.0388514874262129</c:v>
                </c:pt>
                <c:pt idx="208">
                  <c:v>3.1702614236102886</c:v>
                </c:pt>
                <c:pt idx="209">
                  <c:v>3.3125930440155851</c:v>
                </c:pt>
                <c:pt idx="210">
                  <c:v>3.4669803909661061</c:v>
                </c:pt>
                <c:pt idx="211">
                  <c:v>3.6346427437051387</c:v>
                </c:pt>
                <c:pt idx="212">
                  <c:v>3.8168596219870428</c:v>
                </c:pt>
                <c:pt idx="213">
                  <c:v>4.0149220637596947</c:v>
                </c:pt>
                <c:pt idx="214">
                  <c:v>4.2300466660802938</c:v>
                </c:pt>
                <c:pt idx="215">
                  <c:v>4.4632328343438346</c:v>
                </c:pt>
                <c:pt idx="216">
                  <c:v>4.7150363276209664</c:v>
                </c:pt>
                <c:pt idx="217">
                  <c:v>4.9852250749243101</c:v>
                </c:pt>
                <c:pt idx="218">
                  <c:v>5.2722808617858172</c:v>
                </c:pt>
                <c:pt idx="219">
                  <c:v>5.5727229004059913</c:v>
                </c:pt>
                <c:pt idx="220">
                  <c:v>5.8802748757240266</c:v>
                </c:pt>
                <c:pt idx="221">
                  <c:v>6.1850012606198552</c:v>
                </c:pt>
                <c:pt idx="222">
                  <c:v>6.4727182158324368</c:v>
                </c:pt>
                <c:pt idx="223">
                  <c:v>6.7252020677723259</c:v>
                </c:pt>
                <c:pt idx="224">
                  <c:v>6.9218156824285018</c:v>
                </c:pt>
                <c:pt idx="225">
                  <c:v>7.0428670485216225</c:v>
                </c:pt>
                <c:pt idx="226">
                  <c:v>7.074127460999919</c:v>
                </c:pt>
                <c:pt idx="227">
                  <c:v>7.0108413339328335</c:v>
                </c:pt>
                <c:pt idx="228">
                  <c:v>6.8592438526926882</c:v>
                </c:pt>
                <c:pt idx="229">
                  <c:v>6.6347314356978906</c:v>
                </c:pt>
                <c:pt idx="230">
                  <c:v>6.357678259157411</c:v>
                </c:pt>
                <c:pt idx="231">
                  <c:v>6.0489224226742069</c:v>
                </c:pt>
                <c:pt idx="232">
                  <c:v>5.726530351673647</c:v>
                </c:pt>
                <c:pt idx="233">
                  <c:v>5.4043243865133226</c:v>
                </c:pt>
                <c:pt idx="234">
                  <c:v>5.091800899512946</c:v>
                </c:pt>
                <c:pt idx="235">
                  <c:v>4.7948003007943374</c:v>
                </c:pt>
                <c:pt idx="236">
                  <c:v>4.5164118756481546</c:v>
                </c:pt>
                <c:pt idx="237">
                  <c:v>4.2578214763689104</c:v>
                </c:pt>
                <c:pt idx="238">
                  <c:v>4.0189881407137324</c:v>
                </c:pt>
                <c:pt idx="239">
                  <c:v>3.7991359971471077</c:v>
                </c:pt>
                <c:pt idx="240">
                  <c:v>3.5970899493754449</c:v>
                </c:pt>
                <c:pt idx="241">
                  <c:v>3.4114937551220725</c:v>
                </c:pt>
                <c:pt idx="242">
                  <c:v>3.2409454303790897</c:v>
                </c:pt>
                <c:pt idx="243">
                  <c:v>3.0840771312357136</c:v>
                </c:pt>
                <c:pt idx="244">
                  <c:v>2.9395990077594671</c:v>
                </c:pt>
                <c:pt idx="245">
                  <c:v>2.8063203694014729</c:v>
                </c:pt>
                <c:pt idx="246">
                  <c:v>2.6831570006543251</c:v>
                </c:pt>
                <c:pt idx="247">
                  <c:v>2.5691303452629333</c:v>
                </c:pt>
                <c:pt idx="248">
                  <c:v>2.4633621844006193</c:v>
                </c:pt>
                <c:pt idx="249">
                  <c:v>2.3650670615116818</c:v>
                </c:pt>
                <c:pt idx="250">
                  <c:v>2.273543820866712</c:v>
                </c:pt>
                <c:pt idx="251">
                  <c:v>2.1881670632371293</c:v>
                </c:pt>
                <c:pt idx="252">
                  <c:v>2.1083789681230285</c:v>
                </c:pt>
                <c:pt idx="253">
                  <c:v>2.0336817129966605</c:v>
                </c:pt>
                <c:pt idx="254">
                  <c:v>1.9636305871838193</c:v>
                </c:pt>
                <c:pt idx="255">
                  <c:v>1.8978278196408169</c:v>
                </c:pt>
                <c:pt idx="256">
                  <c:v>1.8359170956391984</c:v>
                </c:pt>
                <c:pt idx="257">
                  <c:v>1.7775787142312842</c:v>
                </c:pt>
                <c:pt idx="258">
                  <c:v>1.7225253280655546</c:v>
                </c:pt>
                <c:pt idx="259">
                  <c:v>1.6704982044260437</c:v>
                </c:pt>
                <c:pt idx="260">
                  <c:v>1.6212639480094724</c:v>
                </c:pt>
                <c:pt idx="261">
                  <c:v>1.5746116298972614</c:v>
                </c:pt>
                <c:pt idx="262">
                  <c:v>1.5303502721876661</c:v>
                </c:pt>
                <c:pt idx="263">
                  <c:v>1.4883066430874374</c:v>
                </c:pt>
                <c:pt idx="264">
                  <c:v>1.4483233224984535</c:v>
                </c:pt>
                <c:pt idx="265">
                  <c:v>1.4102570030439094</c:v>
                </c:pt>
                <c:pt idx="266">
                  <c:v>1.3739769959522306</c:v>
                </c:pt>
                <c:pt idx="267">
                  <c:v>1.339363915217884</c:v>
                </c:pt>
                <c:pt idx="268">
                  <c:v>1.3063085169912114</c:v>
                </c:pt>
                <c:pt idx="269">
                  <c:v>1.2747106742417611</c:v>
                </c:pt>
                <c:pt idx="270">
                  <c:v>1.2444784694295092</c:v>
                </c:pt>
                <c:pt idx="271">
                  <c:v>1.2155273902483499</c:v>
                </c:pt>
                <c:pt idx="272">
                  <c:v>1.187779615518554</c:v>
                </c:pt>
                <c:pt idx="273">
                  <c:v>1.1611633800397236</c:v>
                </c:pt>
                <c:pt idx="274">
                  <c:v>1.1356124087096409</c:v>
                </c:pt>
                <c:pt idx="275">
                  <c:v>1.1110654115002432</c:v>
                </c:pt>
                <c:pt idx="276">
                  <c:v>1.0874656319886538</c:v>
                </c:pt>
                <c:pt idx="277">
                  <c:v>1.0647604430940374</c:v>
                </c:pt>
                <c:pt idx="278">
                  <c:v>1.0429009844918995</c:v>
                </c:pt>
                <c:pt idx="279">
                  <c:v>1.0218418368852398</c:v>
                </c:pt>
                <c:pt idx="280">
                  <c:v>1.0015407289227845</c:v>
                </c:pt>
                <c:pt idx="281">
                  <c:v>0.98195827308236261</c:v>
                </c:pt>
                <c:pt idx="282">
                  <c:v>0.96305772729410022</c:v>
                </c:pt>
                <c:pt idx="283">
                  <c:v>0.94480477947367014</c:v>
                </c:pt>
                <c:pt idx="284">
                  <c:v>0.92716735247898874</c:v>
                </c:pt>
                <c:pt idx="285">
                  <c:v>0.91011542730182893</c:v>
                </c:pt>
                <c:pt idx="286">
                  <c:v>0.89362088256518468</c:v>
                </c:pt>
                <c:pt idx="287">
                  <c:v>0.87765734862315803</c:v>
                </c:pt>
                <c:pt idx="288">
                  <c:v>0.86220007475733784</c:v>
                </c:pt>
                <c:pt idx="289">
                  <c:v>0.84722580813594439</c:v>
                </c:pt>
                <c:pt idx="290">
                  <c:v>0.83271268335283533</c:v>
                </c:pt>
                <c:pt idx="291">
                  <c:v>0.81864012149567245</c:v>
                </c:pt>
                <c:pt idx="292">
                  <c:v>0.80498873780860492</c:v>
                </c:pt>
                <c:pt idx="293">
                  <c:v>0.79174025711686891</c:v>
                </c:pt>
                <c:pt idx="294">
                  <c:v>0.77887743627053951</c:v>
                </c:pt>
                <c:pt idx="295">
                  <c:v>0.76638399294390169</c:v>
                </c:pt>
                <c:pt idx="296">
                  <c:v>0.75424454019686327</c:v>
                </c:pt>
                <c:pt idx="297">
                  <c:v>0.74244452626669633</c:v>
                </c:pt>
                <c:pt idx="298">
                  <c:v>0.73097017911318884</c:v>
                </c:pt>
                <c:pt idx="299">
                  <c:v>0.71980845528886783</c:v>
                </c:pt>
                <c:pt idx="300">
                  <c:v>0.708946992749099</c:v>
                </c:pt>
                <c:pt idx="301">
                  <c:v>0.69837406725523998</c:v>
                </c:pt>
                <c:pt idx="302">
                  <c:v>0.68807855205818025</c:v>
                </c:pt>
                <c:pt idx="303">
                  <c:v>0.67804988058005577</c:v>
                </c:pt>
                <c:pt idx="304">
                  <c:v>0.66827801183911495</c:v>
                </c:pt>
                <c:pt idx="305">
                  <c:v>0.6587533983870193</c:v>
                </c:pt>
                <c:pt idx="306">
                  <c:v>0.64946695654960329</c:v>
                </c:pt>
                <c:pt idx="307">
                  <c:v>0.64041003878160718</c:v>
                </c:pt>
                <c:pt idx="308">
                  <c:v>0.63157440796338538</c:v>
                </c:pt>
                <c:pt idx="309">
                  <c:v>0.62295221348328267</c:v>
                </c:pt>
                <c:pt idx="310">
                  <c:v>0.61453596896350016</c:v>
                </c:pt>
                <c:pt idx="311">
                  <c:v>0.6063185314999775</c:v>
                </c:pt>
                <c:pt idx="312">
                  <c:v>0.59829308229827394</c:v>
                </c:pt>
                <c:pt idx="313">
                  <c:v>0.59045310859776368</c:v>
                </c:pt>
                <c:pt idx="314">
                  <c:v>0.58279238678580003</c:v>
                </c:pt>
                <c:pt idx="315">
                  <c:v>0.5753049666119322</c:v>
                </c:pt>
                <c:pt idx="316">
                  <c:v>0.56798515641990677</c:v>
                </c:pt>
                <c:pt idx="317">
                  <c:v>0.56082750932210002</c:v>
                </c:pt>
                <c:pt idx="318">
                  <c:v>0.55382681024730229</c:v>
                </c:pt>
                <c:pt idx="319">
                  <c:v>0.54697806379847513</c:v>
                </c:pt>
                <c:pt idx="320">
                  <c:v>0.54027648286227747</c:v>
                </c:pt>
                <c:pt idx="321">
                  <c:v>0.53371747791686552</c:v>
                </c:pt>
                <c:pt idx="322">
                  <c:v>0.52729664698875423</c:v>
                </c:pt>
                <c:pt idx="323">
                  <c:v>0.52100976621343953</c:v>
                </c:pt>
                <c:pt idx="324">
                  <c:v>0.51485278095803666</c:v>
                </c:pt>
                <c:pt idx="325">
                  <c:v>0.50882179746744449</c:v>
                </c:pt>
                <c:pt idx="326">
                  <c:v>0.50291307499851701</c:v>
                </c:pt>
                <c:pt idx="327">
                  <c:v>0.4971230184094344</c:v>
                </c:pt>
                <c:pt idx="328">
                  <c:v>0.49144817117396</c:v>
                </c:pt>
                <c:pt idx="329">
                  <c:v>0.48588520879253688</c:v>
                </c:pt>
                <c:pt idx="330">
                  <c:v>0.48043093257427438</c:v>
                </c:pt>
                <c:pt idx="331">
                  <c:v>0.47508226376577972</c:v>
                </c:pt>
                <c:pt idx="332">
                  <c:v>0.46983623800455671</c:v>
                </c:pt>
                <c:pt idx="333">
                  <c:v>0.4646900000763019</c:v>
                </c:pt>
                <c:pt idx="334">
                  <c:v>0.45964079895691562</c:v>
                </c:pt>
                <c:pt idx="335">
                  <c:v>0.45468598312141645</c:v>
                </c:pt>
                <c:pt idx="336">
                  <c:v>0.44982299610319487</c:v>
                </c:pt>
                <c:pt idx="337">
                  <c:v>0.44504937228821673</c:v>
                </c:pt>
                <c:pt idx="338">
                  <c:v>0.44036273292983891</c:v>
                </c:pt>
                <c:pt idx="339">
                  <c:v>0.43576078237090476</c:v>
                </c:pt>
                <c:pt idx="340">
                  <c:v>0.43124130446068198</c:v>
                </c:pt>
                <c:pt idx="341">
                  <c:v>0.42680215915505809</c:v>
                </c:pt>
                <c:pt idx="342">
                  <c:v>0.42244127928918362</c:v>
                </c:pt>
                <c:pt idx="343">
                  <c:v>0.41815666751247221</c:v>
                </c:pt>
                <c:pt idx="344">
                  <c:v>0.41394639337653644</c:v>
                </c:pt>
                <c:pt idx="345">
                  <c:v>0.4098085905672556</c:v>
                </c:pt>
                <c:pt idx="346">
                  <c:v>0.40574145427274327</c:v>
                </c:pt>
                <c:pt idx="347">
                  <c:v>0.40174323867951445</c:v>
                </c:pt>
                <c:pt idx="348">
                  <c:v>0.39781225458964592</c:v>
                </c:pt>
                <c:pt idx="349">
                  <c:v>0.39394686715218236</c:v>
                </c:pt>
                <c:pt idx="350">
                  <c:v>0.39014549370246265</c:v>
                </c:pt>
                <c:pt idx="351">
                  <c:v>0.38640660170344099</c:v>
                </c:pt>
                <c:pt idx="352">
                  <c:v>0.38272870678344278</c:v>
                </c:pt>
                <c:pt idx="353">
                  <c:v>0.37911037086514104</c:v>
                </c:pt>
                <c:pt idx="354">
                  <c:v>0.37555020038085291</c:v>
                </c:pt>
                <c:pt idx="355">
                  <c:v>0.37204684456955789</c:v>
                </c:pt>
                <c:pt idx="356">
                  <c:v>0.368598993851318</c:v>
                </c:pt>
                <c:pt idx="357">
                  <c:v>0.36520537827503247</c:v>
                </c:pt>
                <c:pt idx="358">
                  <c:v>0.36186476603570583</c:v>
                </c:pt>
                <c:pt idx="359">
                  <c:v>0.35857596205763453</c:v>
                </c:pt>
                <c:pt idx="360">
                  <c:v>0.3553378066401241</c:v>
                </c:pt>
                <c:pt idx="361">
                  <c:v>0.35214917416254693</c:v>
                </c:pt>
                <c:pt idx="362">
                  <c:v>0.34900897184573892</c:v>
                </c:pt>
                <c:pt idx="363">
                  <c:v>0.34591613856689851</c:v>
                </c:pt>
                <c:pt idx="364">
                  <c:v>0.3428696437253192</c:v>
                </c:pt>
                <c:pt idx="365">
                  <c:v>0.33986848615643367</c:v>
                </c:pt>
                <c:pt idx="366">
                  <c:v>0.33691169309179153</c:v>
                </c:pt>
                <c:pt idx="367">
                  <c:v>0.33399831916272427</c:v>
                </c:pt>
                <c:pt idx="368">
                  <c:v>0.33112744544557399</c:v>
                </c:pt>
                <c:pt idx="369">
                  <c:v>0.32829817854648469</c:v>
                </c:pt>
                <c:pt idx="370">
                  <c:v>0.32550964972385615</c:v>
                </c:pt>
                <c:pt idx="371">
                  <c:v>0.3227610140466704</c:v>
                </c:pt>
                <c:pt idx="372">
                  <c:v>0.32005144958699527</c:v>
                </c:pt>
                <c:pt idx="373">
                  <c:v>0.31738015664505675</c:v>
                </c:pt>
                <c:pt idx="374">
                  <c:v>0.31474635700536524</c:v>
                </c:pt>
                <c:pt idx="375">
                  <c:v>0.31214929322245144</c:v>
                </c:pt>
                <c:pt idx="376">
                  <c:v>0.30958822793485236</c:v>
                </c:pt>
                <c:pt idx="377">
                  <c:v>0.30706244320605192</c:v>
                </c:pt>
                <c:pt idx="378">
                  <c:v>0.30457123989115209</c:v>
                </c:pt>
                <c:pt idx="379">
                  <c:v>0.30211393702811223</c:v>
                </c:pt>
                <c:pt idx="380">
                  <c:v>0.29968987125245339</c:v>
                </c:pt>
                <c:pt idx="381">
                  <c:v>0.29729839623438076</c:v>
                </c:pt>
                <c:pt idx="382">
                  <c:v>0.29493888213733099</c:v>
                </c:pt>
                <c:pt idx="383">
                  <c:v>0.29261071509700026</c:v>
                </c:pt>
                <c:pt idx="384">
                  <c:v>0.29031329671995698</c:v>
                </c:pt>
                <c:pt idx="385">
                  <c:v>0.2880460436009854</c:v>
                </c:pt>
                <c:pt idx="386">
                  <c:v>0.28580838685835253</c:v>
                </c:pt>
                <c:pt idx="387">
                  <c:v>0.28359977168622497</c:v>
                </c:pt>
                <c:pt idx="388">
                  <c:v>0.28141965692350651</c:v>
                </c:pt>
                <c:pt idx="389">
                  <c:v>0.27926751463839533</c:v>
                </c:pt>
                <c:pt idx="390">
                  <c:v>0.2771428297279992</c:v>
                </c:pt>
                <c:pt idx="391">
                  <c:v>0.27504509953237793</c:v>
                </c:pt>
                <c:pt idx="392">
                  <c:v>0.27297383346240761</c:v>
                </c:pt>
                <c:pt idx="393">
                  <c:v>0.27092855264089721</c:v>
                </c:pt>
                <c:pt idx="394">
                  <c:v>0.26890878955640823</c:v>
                </c:pt>
                <c:pt idx="395">
                  <c:v>0.2669140877292584</c:v>
                </c:pt>
                <c:pt idx="396">
                  <c:v>0.26494400138921209</c:v>
                </c:pt>
                <c:pt idx="397">
                  <c:v>0.26299809516438305</c:v>
                </c:pt>
                <c:pt idx="398">
                  <c:v>0.26107594378089993</c:v>
                </c:pt>
                <c:pt idx="399">
                  <c:v>0.25917713177290091</c:v>
                </c:pt>
                <c:pt idx="400">
                  <c:v>0.25730125320244707</c:v>
                </c:pt>
                <c:pt idx="401">
                  <c:v>0.25544791138896156</c:v>
                </c:pt>
                <c:pt idx="402">
                  <c:v>0.25361671864781876</c:v>
                </c:pt>
                <c:pt idx="403">
                  <c:v>0.25180729603772584</c:v>
                </c:pt>
                <c:pt idx="404">
                  <c:v>0.25001927311655281</c:v>
                </c:pt>
                <c:pt idx="405">
                  <c:v>0.24825228770528462</c:v>
                </c:pt>
                <c:pt idx="406">
                  <c:v>0.24650598565978271</c:v>
                </c:pt>
                <c:pt idx="407">
                  <c:v>0.24478002065005483</c:v>
                </c:pt>
                <c:pt idx="408">
                  <c:v>0.24307405394674897</c:v>
                </c:pt>
                <c:pt idx="409">
                  <c:v>0.2413877542145963</c:v>
                </c:pt>
                <c:pt idx="410">
                  <c:v>0.23972079731254101</c:v>
                </c:pt>
                <c:pt idx="411">
                  <c:v>0.23807286610030684</c:v>
                </c:pt>
                <c:pt idx="412">
                  <c:v>0.23644365025115929</c:v>
                </c:pt>
                <c:pt idx="413">
                  <c:v>0.23483284607063434</c:v>
                </c:pt>
                <c:pt idx="414">
                  <c:v>0.23324015632101228</c:v>
                </c:pt>
                <c:pt idx="415">
                  <c:v>0.23166529005132663</c:v>
                </c:pt>
                <c:pt idx="416">
                  <c:v>0.23010796243270559</c:v>
                </c:pt>
                <c:pt idx="417">
                  <c:v>0.22856789459885138</c:v>
                </c:pt>
                <c:pt idx="418">
                  <c:v>0.22704481349147274</c:v>
                </c:pt>
                <c:pt idx="419">
                  <c:v>0.22553845171049106</c:v>
                </c:pt>
                <c:pt idx="420">
                  <c:v>0.22404854736885108</c:v>
                </c:pt>
                <c:pt idx="421">
                  <c:v>0.22257484395176999</c:v>
                </c:pt>
                <c:pt idx="422">
                  <c:v>0.22111709018026893</c:v>
                </c:pt>
                <c:pt idx="423">
                  <c:v>0.21967503987883544</c:v>
                </c:pt>
                <c:pt idx="424">
                  <c:v>0.21824845184707195</c:v>
                </c:pt>
                <c:pt idx="425">
                  <c:v>0.21683708973519142</c:v>
                </c:pt>
                <c:pt idx="426">
                  <c:v>0.21544072192322561</c:v>
                </c:pt>
                <c:pt idx="427">
                  <c:v>0.21405912140381825</c:v>
                </c:pt>
                <c:pt idx="428">
                  <c:v>0.21269206566848009</c:v>
                </c:pt>
                <c:pt idx="429">
                  <c:v>0.21133933659718615</c:v>
                </c:pt>
                <c:pt idx="430">
                  <c:v>0.21000072035120224</c:v>
                </c:pt>
                <c:pt idx="431">
                  <c:v>0.2086760072690311</c:v>
                </c:pt>
                <c:pt idx="432">
                  <c:v>0.2073649917653724</c:v>
                </c:pt>
                <c:pt idx="433">
                  <c:v>0.20606747223299549</c:v>
                </c:pt>
                <c:pt idx="434">
                  <c:v>0.20478325094742833</c:v>
                </c:pt>
                <c:pt idx="435">
                  <c:v>0.20351213397436757</c:v>
                </c:pt>
                <c:pt idx="436">
                  <c:v>0.20225393107972062</c:v>
                </c:pt>
                <c:pt idx="437">
                  <c:v>0.20100845564219241</c:v>
                </c:pt>
                <c:pt idx="438">
                  <c:v>0.19977552456833422</c:v>
                </c:pt>
                <c:pt idx="439">
                  <c:v>0.19855495820997254</c:v>
                </c:pt>
                <c:pt idx="440">
                  <c:v>0.19734658028394239</c:v>
                </c:pt>
                <c:pt idx="441">
                  <c:v>0.19615021779404951</c:v>
                </c:pt>
                <c:pt idx="442">
                  <c:v>0.1949657009551895</c:v>
                </c:pt>
                <c:pt idx="443">
                  <c:v>0.19379286311955568</c:v>
                </c:pt>
                <c:pt idx="444">
                  <c:v>0.19263154070486765</c:v>
                </c:pt>
                <c:pt idx="445">
                  <c:v>0.19148157312455794</c:v>
                </c:pt>
                <c:pt idx="446">
                  <c:v>0.19034280271985315</c:v>
                </c:pt>
                <c:pt idx="447">
                  <c:v>0.18921507469369125</c:v>
                </c:pt>
                <c:pt idx="448">
                  <c:v>0.18809823704641662</c:v>
                </c:pt>
                <c:pt idx="449">
                  <c:v>0.18699214051319812</c:v>
                </c:pt>
                <c:pt idx="450">
                  <c:v>0.18589663850311539</c:v>
                </c:pt>
                <c:pt idx="451">
                  <c:v>0.18481158703986358</c:v>
                </c:pt>
                <c:pt idx="452">
                  <c:v>0.18373684470402463</c:v>
                </c:pt>
                <c:pt idx="453">
                  <c:v>0.18267227257685861</c:v>
                </c:pt>
                <c:pt idx="454">
                  <c:v>0.18161773418556834</c:v>
                </c:pt>
                <c:pt idx="455">
                  <c:v>0.18057309544999173</c:v>
                </c:pt>
                <c:pt idx="456">
                  <c:v>0.17953822463067956</c:v>
                </c:pt>
                <c:pt idx="457">
                  <c:v>0.17851299227831638</c:v>
                </c:pt>
                <c:pt idx="458">
                  <c:v>0.17749727118444453</c:v>
                </c:pt>
                <c:pt idx="459">
                  <c:v>0.17649093633345223</c:v>
                </c:pt>
                <c:pt idx="460">
                  <c:v>0.17549386485578766</c:v>
                </c:pt>
                <c:pt idx="461">
                  <c:v>0.1745059359823638</c:v>
                </c:pt>
                <c:pt idx="462">
                  <c:v>0.1735270310001176</c:v>
                </c:pt>
                <c:pt idx="463">
                  <c:v>0.17255703320869012</c:v>
                </c:pt>
                <c:pt idx="464">
                  <c:v>0.17159582787819574</c:v>
                </c:pt>
                <c:pt idx="465">
                  <c:v>0.17064330220804624</c:v>
                </c:pt>
                <c:pt idx="466">
                  <c:v>0.16969934528680242</c:v>
                </c:pt>
                <c:pt idx="467">
                  <c:v>0.16876384805302039</c:v>
                </c:pt>
                <c:pt idx="468">
                  <c:v>0.16783670325706637</c:v>
                </c:pt>
                <c:pt idx="469">
                  <c:v>0.16691780542387039</c:v>
                </c:pt>
                <c:pt idx="470">
                  <c:v>0.16600705081659345</c:v>
                </c:pt>
                <c:pt idx="471">
                  <c:v>0.16510433740118144</c:v>
                </c:pt>
                <c:pt idx="472">
                  <c:v>0.16420956481178042</c:v>
                </c:pt>
                <c:pt idx="473">
                  <c:v>0.16332263431699007</c:v>
                </c:pt>
                <c:pt idx="474">
                  <c:v>0.16244344878693057</c:v>
                </c:pt>
                <c:pt idx="475">
                  <c:v>0.16157191266110066</c:v>
                </c:pt>
                <c:pt idx="476">
                  <c:v>0.160707931917005</c:v>
                </c:pt>
                <c:pt idx="477">
                  <c:v>0.15985141403952915</c:v>
                </c:pt>
                <c:pt idx="478">
                  <c:v>0.1590022679910417</c:v>
                </c:pt>
                <c:pt idx="479">
                  <c:v>0.15816040418220315</c:v>
                </c:pt>
                <c:pt idx="480">
                  <c:v>0.15732573444346248</c:v>
                </c:pt>
                <c:pt idx="481">
                  <c:v>0.15649817199722313</c:v>
                </c:pt>
                <c:pt idx="482">
                  <c:v>0.1556776314306583</c:v>
                </c:pt>
                <c:pt idx="483">
                  <c:v>0.15486402866916057</c:v>
                </c:pt>
                <c:pt idx="484">
                  <c:v>0.15405728095040658</c:v>
                </c:pt>
                <c:pt idx="485">
                  <c:v>0.15325730679902083</c:v>
                </c:pt>
                <c:pt idx="486">
                  <c:v>0.15246402600182346</c:v>
                </c:pt>
                <c:pt idx="487">
                  <c:v>0.15167735958364489</c:v>
                </c:pt>
                <c:pt idx="488">
                  <c:v>0.15089722978369313</c:v>
                </c:pt>
                <c:pt idx="489">
                  <c:v>0.15012356003245919</c:v>
                </c:pt>
                <c:pt idx="490">
                  <c:v>0.14935627492914594</c:v>
                </c:pt>
                <c:pt idx="491">
                  <c:v>0.14859530021960682</c:v>
                </c:pt>
                <c:pt idx="492">
                  <c:v>0.14784056277478097</c:v>
                </c:pt>
                <c:pt idx="493">
                  <c:v>0.14709199056961228</c:v>
                </c:pt>
                <c:pt idx="494">
                  <c:v>0.14634951266243867</c:v>
                </c:pt>
                <c:pt idx="495">
                  <c:v>0.14561305917484083</c:v>
                </c:pt>
                <c:pt idx="496">
                  <c:v>0.14488256127193727</c:v>
                </c:pt>
                <c:pt idx="497">
                  <c:v>0.14415795114311511</c:v>
                </c:pt>
                <c:pt idx="498">
                  <c:v>0.14343916198318479</c:v>
                </c:pt>
                <c:pt idx="499">
                  <c:v>0.14272612797394849</c:v>
                </c:pt>
              </c:numCache>
            </c:numRef>
          </c:yVal>
          <c:smooth val="0"/>
          <c:extLst>
            <c:ext xmlns:c16="http://schemas.microsoft.com/office/drawing/2014/chart" uri="{C3380CC4-5D6E-409C-BE32-E72D297353CC}">
              <c16:uniqueId val="{00000000-5459-4585-A86B-73B7D5C7D29F}"/>
            </c:ext>
          </c:extLst>
        </c:ser>
        <c:ser>
          <c:idx val="1"/>
          <c:order val="1"/>
          <c:tx>
            <c:strRef>
              <c:f>'Simulated data (low damping)'!$M$19</c:f>
              <c:strCache>
                <c:ptCount val="1"/>
                <c:pt idx="0">
                  <c:v>velocity</c:v>
                </c:pt>
              </c:strCache>
            </c:strRef>
          </c:tx>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damping)'!$M$21:$M$520</c:f>
              <c:numCache>
                <c:formatCode>0.000</c:formatCode>
                <c:ptCount val="500"/>
                <c:pt idx="0">
                  <c:v>5.0250621823885788E-2</c:v>
                </c:pt>
                <c:pt idx="1">
                  <c:v>5.3202895313576602E-2</c:v>
                </c:pt>
                <c:pt idx="2">
                  <c:v>5.6160616684317967E-2</c:v>
                </c:pt>
                <c:pt idx="3">
                  <c:v>5.912409727433212E-2</c:v>
                </c:pt>
                <c:pt idx="4">
                  <c:v>6.2093650401683652E-2</c:v>
                </c:pt>
                <c:pt idx="5">
                  <c:v>6.5069591477026331E-2</c:v>
                </c:pt>
                <c:pt idx="6">
                  <c:v>6.8052238117873684E-2</c:v>
                </c:pt>
                <c:pt idx="7">
                  <c:v>7.10419102644822E-2</c:v>
                </c:pt>
                <c:pt idx="8">
                  <c:v>7.4038930297437605E-2</c:v>
                </c:pt>
                <c:pt idx="9">
                  <c:v>7.704362315703725E-2</c:v>
                </c:pt>
                <c:pt idx="10">
                  <c:v>8.0056316464563626E-2</c:v>
                </c:pt>
                <c:pt idx="11">
                  <c:v>8.3077340645546852E-2</c:v>
                </c:pt>
                <c:pt idx="12">
                  <c:v>8.6107029055115566E-2</c:v>
                </c:pt>
                <c:pt idx="13">
                  <c:v>8.9145718105539937E-2</c:v>
                </c:pt>
                <c:pt idx="14">
                  <c:v>9.2193747396071835E-2</c:v>
                </c:pt>
                <c:pt idx="15">
                  <c:v>9.5251459845190678E-2</c:v>
                </c:pt>
                <c:pt idx="16">
                  <c:v>9.8319201825367561E-2</c:v>
                </c:pt>
                <c:pt idx="17">
                  <c:v>0.10139732330046188</c:v>
                </c:pt>
                <c:pt idx="18">
                  <c:v>0.10448617796586966</c:v>
                </c:pt>
                <c:pt idx="19">
                  <c:v>0.10758612339154573</c:v>
                </c:pt>
                <c:pt idx="20">
                  <c:v>0.11069752116802574</c:v>
                </c:pt>
                <c:pt idx="21">
                  <c:v>0.11382073705557842</c:v>
                </c:pt>
                <c:pt idx="22">
                  <c:v>0.11695614113662285</c:v>
                </c:pt>
                <c:pt idx="23">
                  <c:v>0.12010410797154894</c:v>
                </c:pt>
                <c:pt idx="24">
                  <c:v>0.12326501675808552</c:v>
                </c:pt>
                <c:pt idx="25">
                  <c:v>0.12643925149436411</c:v>
                </c:pt>
                <c:pt idx="26">
                  <c:v>0.12962720114583276</c:v>
                </c:pt>
                <c:pt idx="27">
                  <c:v>0.13282925981617824</c:v>
                </c:pt>
                <c:pt idx="28">
                  <c:v>0.13604582692242248</c:v>
                </c:pt>
                <c:pt idx="29">
                  <c:v>0.13927730737436306</c:v>
                </c:pt>
                <c:pt idx="30">
                  <c:v>0.14252411175853599</c:v>
                </c:pt>
                <c:pt idx="31">
                  <c:v>0.1457866565268835</c:v>
                </c:pt>
                <c:pt idx="32">
                  <c:v>0.14906536419031838</c:v>
                </c:pt>
                <c:pt idx="33">
                  <c:v>0.15236066351738126</c:v>
                </c:pt>
                <c:pt idx="34">
                  <c:v>0.15567298973819824</c:v>
                </c:pt>
                <c:pt idx="35">
                  <c:v>0.15900278475395052</c:v>
                </c:pt>
                <c:pt idx="36">
                  <c:v>0.16235049735207854</c:v>
                </c:pt>
                <c:pt idx="37">
                  <c:v>0.16571658342745071</c:v>
                </c:pt>
                <c:pt idx="38">
                  <c:v>0.16910150620973741</c:v>
                </c:pt>
                <c:pt idx="39">
                  <c:v>0.17250573649723819</c:v>
                </c:pt>
                <c:pt idx="40">
                  <c:v>0.17592975289742221</c:v>
                </c:pt>
                <c:pt idx="41">
                  <c:v>0.17937404207445262</c:v>
                </c:pt>
                <c:pt idx="42">
                  <c:v>0.18283909900397496</c:v>
                </c:pt>
                <c:pt idx="43">
                  <c:v>0.18632542723546336</c:v>
                </c:pt>
                <c:pt idx="44">
                  <c:v>0.18983353916242954</c:v>
                </c:pt>
                <c:pt idx="45">
                  <c:v>0.1933639563008126</c:v>
                </c:pt>
                <c:pt idx="46">
                  <c:v>0.19691720957588144</c:v>
                </c:pt>
                <c:pt idx="47">
                  <c:v>0.2004938396179958</c:v>
                </c:pt>
                <c:pt idx="48">
                  <c:v>0.20409439706758709</c:v>
                </c:pt>
                <c:pt idx="49">
                  <c:v>0.20771944288973515</c:v>
                </c:pt>
                <c:pt idx="50">
                  <c:v>0.21136954869873492</c:v>
                </c:pt>
                <c:pt idx="51">
                  <c:v>0.21504529709306294</c:v>
                </c:pt>
                <c:pt idx="52">
                  <c:v>0.21874728200117335</c:v>
                </c:pt>
                <c:pt idx="53">
                  <c:v>0.2224761090385716</c:v>
                </c:pt>
                <c:pt idx="54">
                  <c:v>0.22623239587663335</c:v>
                </c:pt>
                <c:pt idx="55">
                  <c:v>0.23001677262365972</c:v>
                </c:pt>
                <c:pt idx="56">
                  <c:v>0.23382988221868078</c:v>
                </c:pt>
                <c:pt idx="57">
                  <c:v>0.23767238083854286</c:v>
                </c:pt>
                <c:pt idx="58">
                  <c:v>0.24154493831884075</c:v>
                </c:pt>
                <c:pt idx="59">
                  <c:v>0.24544823858928211</c:v>
                </c:pt>
                <c:pt idx="60">
                  <c:v>0.24938298012409876</c:v>
                </c:pt>
                <c:pt idx="61">
                  <c:v>0.25334987640814866</c:v>
                </c:pt>
                <c:pt idx="62">
                  <c:v>0.25734965641938295</c:v>
                </c:pt>
                <c:pt idx="63">
                  <c:v>0.26138306512838666</c:v>
                </c:pt>
                <c:pt idx="64">
                  <c:v>0.26545086401573176</c:v>
                </c:pt>
                <c:pt idx="65">
                  <c:v>0.26955383160792273</c:v>
                </c:pt>
                <c:pt idx="66">
                  <c:v>0.27369276403274817</c:v>
                </c:pt>
                <c:pt idx="67">
                  <c:v>0.2778684755948958</c:v>
                </c:pt>
                <c:pt idx="68">
                  <c:v>0.28208179937272793</c:v>
                </c:pt>
                <c:pt idx="69">
                  <c:v>0.28633358783716101</c:v>
                </c:pt>
                <c:pt idx="70">
                  <c:v>0.29062471349364066</c:v>
                </c:pt>
                <c:pt idx="71">
                  <c:v>0.29495606954825265</c:v>
                </c:pt>
                <c:pt idx="72">
                  <c:v>0.29932857059906381</c:v>
                </c:pt>
                <c:pt idx="73">
                  <c:v>0.30374315335384316</c:v>
                </c:pt>
                <c:pt idx="74">
                  <c:v>0.30820077737537355</c:v>
                </c:pt>
                <c:pt idx="75">
                  <c:v>0.31270242585562635</c:v>
                </c:pt>
                <c:pt idx="76">
                  <c:v>0.31724910642013826</c:v>
                </c:pt>
                <c:pt idx="77">
                  <c:v>0.32184185196400117</c:v>
                </c:pt>
                <c:pt idx="78">
                  <c:v>0.32648172152094873</c:v>
                </c:pt>
                <c:pt idx="79">
                  <c:v>0.33116980116710742</c:v>
                </c:pt>
                <c:pt idx="80">
                  <c:v>0.33590720496105581</c:v>
                </c:pt>
                <c:pt idx="81">
                  <c:v>0.34069507592193521</c:v>
                </c:pt>
                <c:pt idx="82">
                  <c:v>0.34553458704744161</c:v>
                </c:pt>
                <c:pt idx="83">
                  <c:v>0.35042694237363387</c:v>
                </c:pt>
                <c:pt idx="84">
                  <c:v>0.35537337807859937</c:v>
                </c:pt>
                <c:pt idx="85">
                  <c:v>0.36037516363213135</c:v>
                </c:pt>
                <c:pt idx="86">
                  <c:v>0.3654336029936936</c:v>
                </c:pt>
                <c:pt idx="87">
                  <c:v>0.37055003586107638</c:v>
                </c:pt>
                <c:pt idx="88">
                  <c:v>0.37572583897228629</c:v>
                </c:pt>
                <c:pt idx="89">
                  <c:v>0.38096242746335612</c:v>
                </c:pt>
                <c:pt idx="90">
                  <c:v>0.38626125628491542</c:v>
                </c:pt>
                <c:pt idx="91">
                  <c:v>0.39162382168053156</c:v>
                </c:pt>
                <c:pt idx="92">
                  <c:v>0.39705166273000442</c:v>
                </c:pt>
                <c:pt idx="93">
                  <c:v>0.40254636296098517</c:v>
                </c:pt>
                <c:pt idx="94">
                  <c:v>0.40810955203249155</c:v>
                </c:pt>
                <c:pt idx="95">
                  <c:v>0.41374290749410791</c:v>
                </c:pt>
                <c:pt idx="96">
                  <c:v>0.41944815662488055</c:v>
                </c:pt>
                <c:pt idx="97">
                  <c:v>0.42522707835617068</c:v>
                </c:pt>
                <c:pt idx="98">
                  <c:v>0.43108150528298295</c:v>
                </c:pt>
                <c:pt idx="99">
                  <c:v>0.43701332576856727</c:v>
                </c:pt>
                <c:pt idx="100">
                  <c:v>0.4430244861473922</c:v>
                </c:pt>
                <c:pt idx="101">
                  <c:v>0.44911699303190622</c:v>
                </c:pt>
                <c:pt idx="102">
                  <c:v>0.45529291572884345</c:v>
                </c:pt>
                <c:pt idx="103">
                  <c:v>0.46155438877120186</c:v>
                </c:pt>
                <c:pt idx="104">
                  <c:v>0.46790361457240842</c:v>
                </c:pt>
                <c:pt idx="105">
                  <c:v>0.47434286620961524</c:v>
                </c:pt>
                <c:pt idx="106">
                  <c:v>0.48087449034351237</c:v>
                </c:pt>
                <c:pt idx="107">
                  <c:v>0.48750091028254106</c:v>
                </c:pt>
                <c:pt idx="108">
                  <c:v>0.49422462919990168</c:v>
                </c:pt>
                <c:pt idx="109">
                  <c:v>0.50104823351231897</c:v>
                </c:pt>
                <c:pt idx="110">
                  <c:v>0.50797439643012832</c:v>
                </c:pt>
                <c:pt idx="111">
                  <c:v>0.51500588168889094</c:v>
                </c:pt>
                <c:pt idx="112">
                  <c:v>0.52214554747345709</c:v>
                </c:pt>
                <c:pt idx="113">
                  <c:v>0.52939635054613521</c:v>
                </c:pt>
                <c:pt idx="114">
                  <c:v>0.53676135059144559</c:v>
                </c:pt>
                <c:pt idx="115">
                  <c:v>0.54424371479081246</c:v>
                </c:pt>
                <c:pt idx="116">
                  <c:v>0.55184672264148915</c:v>
                </c:pt>
                <c:pt idx="117">
                  <c:v>0.55957377103504014</c:v>
                </c:pt>
                <c:pt idx="118">
                  <c:v>0.56742837961179582</c:v>
                </c:pt>
                <c:pt idx="119">
                  <c:v>0.5754141964089019</c:v>
                </c:pt>
                <c:pt idx="120">
                  <c:v>0.5835350038208692</c:v>
                </c:pt>
                <c:pt idx="121">
                  <c:v>0.59179472489292773</c:v>
                </c:pt>
                <c:pt idx="122">
                  <c:v>0.60019742996901193</c:v>
                </c:pt>
                <c:pt idx="123">
                  <c:v>0.60874734371784034</c:v>
                </c:pt>
                <c:pt idx="124">
                  <c:v>0.6174488525623405</c:v>
                </c:pt>
                <c:pt idx="125">
                  <c:v>0.6263065125396059</c:v>
                </c:pt>
                <c:pt idx="126">
                  <c:v>0.63532505762067781</c:v>
                </c:pt>
                <c:pt idx="127">
                  <c:v>0.64450940852173466</c:v>
                </c:pt>
                <c:pt idx="128">
                  <c:v>0.65386468204076265</c:v>
                </c:pt>
                <c:pt idx="129">
                  <c:v>0.66339620095649621</c:v>
                </c:pt>
                <c:pt idx="130">
                  <c:v>0.6731095045293779</c:v>
                </c:pt>
                <c:pt idx="131">
                  <c:v>0.68301035964751033</c:v>
                </c:pt>
                <c:pt idx="132">
                  <c:v>0.69310477266410453</c:v>
                </c:pt>
                <c:pt idx="133">
                  <c:v>0.70339900197677485</c:v>
                </c:pt>
                <c:pt idx="134">
                  <c:v>0.71389957140324467</c:v>
                </c:pt>
                <c:pt idx="135">
                  <c:v>0.72461328441263795</c:v>
                </c:pt>
                <c:pt idx="136">
                  <c:v>0.7355472392765845</c:v>
                </c:pt>
                <c:pt idx="137">
                  <c:v>0.74670884520989922</c:v>
                </c:pt>
                <c:pt idx="138">
                  <c:v>0.75810583957668343</c:v>
                </c:pt>
                <c:pt idx="139">
                  <c:v>0.76974630624436469</c:v>
                </c:pt>
                <c:pt idx="140">
                  <c:v>0.78163869517553708</c:v>
                </c:pt>
                <c:pt idx="141">
                  <c:v>0.79379184335554642</c:v>
                </c:pt>
                <c:pt idx="142">
                  <c:v>0.80621499716265543</c:v>
                </c:pt>
                <c:pt idx="143">
                  <c:v>0.8189178362974574</c:v>
                </c:pt>
                <c:pt idx="144">
                  <c:v>0.83191049939901662</c:v>
                </c:pt>
                <c:pt idx="145">
                  <c:v>0.84520361148720513</c:v>
                </c:pt>
                <c:pt idx="146">
                  <c:v>0.85880831338393682</c:v>
                </c:pt>
                <c:pt idx="147">
                  <c:v>0.87273629328065538</c:v>
                </c:pt>
                <c:pt idx="148">
                  <c:v>0.88699982063569516</c:v>
                </c:pt>
                <c:pt idx="149">
                  <c:v>0.90161178260315045</c:v>
                </c:pt>
                <c:pt idx="150">
                  <c:v>0.91658572321493381</c:v>
                </c:pt>
                <c:pt idx="151">
                  <c:v>0.93193588555997053</c:v>
                </c:pt>
                <c:pt idx="152">
                  <c:v>0.94767725722928597</c:v>
                </c:pt>
                <c:pt idx="153">
                  <c:v>0.96382561932339228</c:v>
                </c:pt>
                <c:pt idx="154">
                  <c:v>0.98039759934923787</c:v>
                </c:pt>
                <c:pt idx="155">
                  <c:v>0.99741072836847633</c:v>
                </c:pt>
                <c:pt idx="156">
                  <c:v>1.0148835027973711</c:v>
                </c:pt>
                <c:pt idx="157">
                  <c:v>1.032835451301908</c:v>
                </c:pt>
                <c:pt idx="158">
                  <c:v>1.05128720728013</c:v>
                </c:pt>
                <c:pt idx="159">
                  <c:v>1.0702605874781841</c:v>
                </c:pt>
                <c:pt idx="160">
                  <c:v>1.0897786773477909</c:v>
                </c:pt>
                <c:pt idx="161">
                  <c:v>1.1098659238218209</c:v>
                </c:pt>
                <c:pt idx="162">
                  <c:v>1.1305482362624126</c:v>
                </c:pt>
                <c:pt idx="163">
                  <c:v>1.1518530964239024</c:v>
                </c:pt>
                <c:pt idx="164">
                  <c:v>1.1738096783721319</c:v>
                </c:pt>
                <c:pt idx="165">
                  <c:v>1.1964489794141764</c:v>
                </c:pt>
                <c:pt idx="166">
                  <c:v>1.2198039632200794</c:v>
                </c:pt>
                <c:pt idx="167">
                  <c:v>1.2439097164630613</c:v>
                </c:pt>
                <c:pt idx="168">
                  <c:v>1.2688036204694195</c:v>
                </c:pt>
                <c:pt idx="169">
                  <c:v>1.2945255395570969</c:v>
                </c:pt>
                <c:pt idx="170">
                  <c:v>1.3211180279560026</c:v>
                </c:pt>
                <c:pt idx="171">
                  <c:v>1.3486265574478886</c:v>
                </c:pt>
                <c:pt idx="172">
                  <c:v>1.377099768143581</c:v>
                </c:pt>
                <c:pt idx="173">
                  <c:v>1.4065897451362639</c:v>
                </c:pt>
                <c:pt idx="174">
                  <c:v>1.4371523241378266</c:v>
                </c:pt>
                <c:pt idx="175">
                  <c:v>1.4688474296286704</c:v>
                </c:pt>
                <c:pt idx="176">
                  <c:v>1.5017394495387377</c:v>
                </c:pt>
                <c:pt idx="177">
                  <c:v>1.5358976510393749</c:v>
                </c:pt>
                <c:pt idx="178">
                  <c:v>1.5713966426742563</c:v>
                </c:pt>
                <c:pt idx="179">
                  <c:v>1.6083168888073391</c:v>
                </c:pt>
                <c:pt idx="180">
                  <c:v>1.6467452832335476</c:v>
                </c:pt>
                <c:pt idx="181">
                  <c:v>1.6867757898033062</c:v>
                </c:pt>
                <c:pt idx="182">
                  <c:v>1.7285101590781744</c:v>
                </c:pt>
                <c:pt idx="183">
                  <c:v>1.7720587313884222</c:v>
                </c:pt>
                <c:pt idx="184">
                  <c:v>1.8175413382356076</c:v>
                </c:pt>
                <c:pt idx="185">
                  <c:v>1.865088315809831</c:v>
                </c:pt>
                <c:pt idx="186">
                  <c:v>1.9148416465135349</c:v>
                </c:pt>
                <c:pt idx="187">
                  <c:v>1.966956246847978</c:v>
                </c:pt>
                <c:pt idx="188">
                  <c:v>2.021601422876846</c:v>
                </c:pt>
                <c:pt idx="189">
                  <c:v>2.0789625177905653</c:v>
                </c:pt>
                <c:pt idx="190">
                  <c:v>2.1392427799147011</c:v>
                </c:pt>
                <c:pt idx="191">
                  <c:v>2.2026654838959807</c:v>
                </c:pt>
                <c:pt idx="192">
                  <c:v>2.2694763428139244</c:v>
                </c:pt>
                <c:pt idx="193">
                  <c:v>2.3399462546421934</c:v>
                </c:pt>
                <c:pt idx="194">
                  <c:v>2.4143744328266297</c:v>
                </c:pt>
                <c:pt idx="195">
                  <c:v>2.4930919777012264</c:v>
                </c:pt>
                <c:pt idx="196">
                  <c:v>2.5764659528704144</c:v>
                </c:pt>
                <c:pt idx="197">
                  <c:v>2.6649040382148881</c:v>
                </c:pt>
                <c:pt idx="198">
                  <c:v>2.7588598382164693</c:v>
                </c:pt>
                <c:pt idx="199">
                  <c:v>2.8588389297810086</c:v>
                </c:pt>
                <c:pt idx="200">
                  <c:v>2.9654057358837171</c:v>
                </c:pt>
                <c:pt idx="201">
                  <c:v>3.0791913072487898</c:v>
                </c:pt>
                <c:pt idx="202">
                  <c:v>3.2009020791976361</c:v>
                </c:pt>
                <c:pt idx="203">
                  <c:v>3.3313296372497399</c:v>
                </c:pt>
                <c:pt idx="204">
                  <c:v>3.4713614611561994</c:v>
                </c:pt>
                <c:pt idx="205">
                  <c:v>3.621992504102753</c:v>
                </c:pt>
                <c:pt idx="206">
                  <c:v>3.7843372726117561</c:v>
                </c:pt>
                <c:pt idx="207">
                  <c:v>3.9596417577645915</c:v>
                </c:pt>
                <c:pt idx="208">
                  <c:v>4.1492940596390531</c:v>
                </c:pt>
                <c:pt idx="209">
                  <c:v>4.3548317372229111</c:v>
                </c:pt>
                <c:pt idx="210">
                  <c:v>4.5779426445041613</c:v>
                </c:pt>
                <c:pt idx="211">
                  <c:v>4.8204540436554515</c:v>
                </c:pt>
                <c:pt idx="212">
                  <c:v>5.084301785039675</c:v>
                </c:pt>
                <c:pt idx="213">
                  <c:v>5.371466873278524</c:v>
                </c:pt>
                <c:pt idx="214">
                  <c:v>5.6838602998133236</c:v>
                </c:pt>
                <c:pt idx="215">
                  <c:v>6.0231282377698419</c:v>
                </c:pt>
                <c:pt idx="216">
                  <c:v>6.3903388143688851</c:v>
                </c:pt>
                <c:pt idx="217">
                  <c:v>6.7855007432637393</c:v>
                </c:pt>
                <c:pt idx="218">
                  <c:v>7.2068592701886214</c:v>
                </c:pt>
                <c:pt idx="219">
                  <c:v>7.649930234024291</c:v>
                </c:pt>
                <c:pt idx="220">
                  <c:v>8.1062947635482487</c:v>
                </c:pt>
                <c:pt idx="221">
                  <c:v>8.562322386445322</c:v>
                </c:pt>
                <c:pt idx="222">
                  <c:v>8.9982457441342341</c:v>
                </c:pt>
                <c:pt idx="223">
                  <c:v>9.3883281771747988</c:v>
                </c:pt>
                <c:pt idx="224">
                  <c:v>9.7030261921017225</c:v>
                </c:pt>
                <c:pt idx="225">
                  <c:v>9.9136469236104432</c:v>
                </c:pt>
                <c:pt idx="226">
                  <c:v>9.998761719926387</c:v>
                </c:pt>
                <c:pt idx="227">
                  <c:v>9.950055776936388</c:v>
                </c:pt>
                <c:pt idx="228">
                  <c:v>9.7747661395787482</c:v>
                </c:pt>
                <c:pt idx="229">
                  <c:v>9.4933832566900147</c:v>
                </c:pt>
                <c:pt idx="230">
                  <c:v>9.1339069017835079</c:v>
                </c:pt>
                <c:pt idx="231">
                  <c:v>8.7254796790399123</c:v>
                </c:pt>
                <c:pt idx="232">
                  <c:v>8.2937143991073476</c:v>
                </c:pt>
                <c:pt idx="233">
                  <c:v>7.8584724946975699</c:v>
                </c:pt>
                <c:pt idx="234">
                  <c:v>7.433621152896194</c:v>
                </c:pt>
                <c:pt idx="235">
                  <c:v>7.0278896593206355</c:v>
                </c:pt>
                <c:pt idx="236">
                  <c:v>6.6460946699167494</c:v>
                </c:pt>
                <c:pt idx="237">
                  <c:v>6.2903126099783124</c:v>
                </c:pt>
                <c:pt idx="238">
                  <c:v>5.9608279016878756</c:v>
                </c:pt>
                <c:pt idx="239">
                  <c:v>5.6568297512631593</c:v>
                </c:pt>
                <c:pt idx="240">
                  <c:v>5.3768925716215623</c:v>
                </c:pt>
                <c:pt idx="241">
                  <c:v>5.1192916309327101</c:v>
                </c:pt>
                <c:pt idx="242">
                  <c:v>4.8822017635590695</c:v>
                </c:pt>
                <c:pt idx="243">
                  <c:v>4.6638168401412488</c:v>
                </c:pt>
                <c:pt idx="244">
                  <c:v>4.4624173314184556</c:v>
                </c:pt>
                <c:pt idx="245">
                  <c:v>4.2764048274406665</c:v>
                </c:pt>
                <c:pt idx="246">
                  <c:v>4.104316109417752</c:v>
                </c:pt>
                <c:pt idx="247">
                  <c:v>3.9448249910630682</c:v>
                </c:pt>
                <c:pt idx="248">
                  <c:v>3.7967371864178912</c:v>
                </c:pt>
                <c:pt idx="249">
                  <c:v>3.6589815059860311</c:v>
                </c:pt>
                <c:pt idx="250">
                  <c:v>3.5305994124040603</c:v>
                </c:pt>
                <c:pt idx="251">
                  <c:v>3.4107341518754497</c:v>
                </c:pt>
                <c:pt idx="252">
                  <c:v>3.298620161149616</c:v>
                </c:pt>
                <c:pt idx="253">
                  <c:v>3.1935731268621104</c:v>
                </c:pt>
                <c:pt idx="254">
                  <c:v>3.0949808753909487</c:v>
                </c:pt>
                <c:pt idx="255">
                  <c:v>3.002295151952846</c:v>
                </c:pt>
                <c:pt idx="256">
                  <c:v>2.9150242783065048</c:v>
                </c:pt>
                <c:pt idx="257">
                  <c:v>2.8327266403942413</c:v>
                </c:pt>
                <c:pt idx="258">
                  <c:v>2.7550049385353264</c:v>
                </c:pt>
                <c:pt idx="259">
                  <c:v>2.6815011257420234</c:v>
                </c:pt>
                <c:pt idx="260">
                  <c:v>2.611891959528704</c:v>
                </c:pt>
                <c:pt idx="261">
                  <c:v>2.5458850961946271</c:v>
                </c:pt>
                <c:pt idx="262">
                  <c:v>2.4832156621049326</c:v>
                </c:pt>
                <c:pt idx="263">
                  <c:v>2.4236432428313823</c:v>
                </c:pt>
                <c:pt idx="264">
                  <c:v>2.3669492374699335</c:v>
                </c:pt>
                <c:pt idx="265">
                  <c:v>2.3129345316455776</c:v>
                </c:pt>
                <c:pt idx="266">
                  <c:v>2.2614174484480456</c:v>
                </c:pt>
                <c:pt idx="267">
                  <c:v>2.212231941728632</c:v>
                </c:pt>
                <c:pt idx="268">
                  <c:v>2.1652260008084938</c:v>
                </c:pt>
                <c:pt idx="269">
                  <c:v>2.1202602397207797</c:v>
                </c:pt>
                <c:pt idx="270">
                  <c:v>2.0772066476710327</c:v>
                </c:pt>
                <c:pt idx="271">
                  <c:v>2.0359474805001558</c:v>
                </c:pt>
                <c:pt idx="272">
                  <c:v>1.9963742756220808</c:v>
                </c:pt>
                <c:pt idx="273">
                  <c:v>1.9583869752333436</c:v>
                </c:pt>
                <c:pt idx="274">
                  <c:v>1.9218931445997967</c:v>
                </c:pt>
                <c:pt idx="275">
                  <c:v>1.8868072739585426</c:v>
                </c:pt>
                <c:pt idx="276">
                  <c:v>1.853050154068054</c:v>
                </c:pt>
                <c:pt idx="277">
                  <c:v>1.8205483167291368</c:v>
                </c:pt>
                <c:pt idx="278">
                  <c:v>1.789233532712468</c:v>
                </c:pt>
                <c:pt idx="279">
                  <c:v>1.7590423604898344</c:v>
                </c:pt>
                <c:pt idx="280">
                  <c:v>1.7299157399971024</c:v>
                </c:pt>
                <c:pt idx="281">
                  <c:v>1.701798626376019</c:v>
                </c:pt>
                <c:pt idx="282">
                  <c:v>1.6746396592647235</c:v>
                </c:pt>
                <c:pt idx="283">
                  <c:v>1.6483908637470608</c:v>
                </c:pt>
                <c:pt idx="284">
                  <c:v>1.6230073795398852</c:v>
                </c:pt>
                <c:pt idx="285">
                  <c:v>1.5984472154054687</c:v>
                </c:pt>
                <c:pt idx="286">
                  <c:v>1.5746710261314083</c:v>
                </c:pt>
                <c:pt idx="287">
                  <c:v>1.5516419097301719</c:v>
                </c:pt>
                <c:pt idx="288">
                  <c:v>1.5293252227810132</c:v>
                </c:pt>
                <c:pt idx="289">
                  <c:v>1.5076884120735958</c:v>
                </c:pt>
                <c:pt idx="290">
                  <c:v>1.486700860919933</c:v>
                </c:pt>
                <c:pt idx="291">
                  <c:v>1.4663337486830414</c:v>
                </c:pt>
                <c:pt idx="292">
                  <c:v>1.446559922230424</c:v>
                </c:pt>
                <c:pt idx="293">
                  <c:v>1.4273537781610035</c:v>
                </c:pt>
                <c:pt idx="294">
                  <c:v>1.4086911547778904</c:v>
                </c:pt>
                <c:pt idx="295">
                  <c:v>1.3905492328886053</c:v>
                </c:pt>
                <c:pt idx="296">
                  <c:v>1.3729064446108543</c:v>
                </c:pt>
                <c:pt idx="297">
                  <c:v>1.3557423894473326</c:v>
                </c:pt>
                <c:pt idx="298">
                  <c:v>1.33903775696868</c:v>
                </c:pt>
                <c:pt idx="299">
                  <c:v>1.3227742555108157</c:v>
                </c:pt>
                <c:pt idx="300">
                  <c:v>1.3069345463525077</c:v>
                </c:pt>
                <c:pt idx="301">
                  <c:v>1.2915021828920654</c:v>
                </c:pt>
                <c:pt idx="302">
                  <c:v>1.2764615543893039</c:v>
                </c:pt>
                <c:pt idx="303">
                  <c:v>1.2617978338810518</c:v>
                </c:pt>
                <c:pt idx="304">
                  <c:v>1.2474969299161136</c:v>
                </c:pt>
                <c:pt idx="305">
                  <c:v>1.2335454417892502</c:v>
                </c:pt>
                <c:pt idx="306">
                  <c:v>1.219930617983864</c:v>
                </c:pt>
                <c:pt idx="307">
                  <c:v>1.206640317560064</c:v>
                </c:pt>
                <c:pt idx="308">
                  <c:v>1.1936629742490454</c:v>
                </c:pt>
                <c:pt idx="309">
                  <c:v>1.1809875630364532</c:v>
                </c:pt>
                <c:pt idx="310">
                  <c:v>1.1686035690370142</c:v>
                </c:pt>
                <c:pt idx="311">
                  <c:v>1.1565009584803274</c:v>
                </c:pt>
                <c:pt idx="312">
                  <c:v>1.1446701516436208</c:v>
                </c:pt>
                <c:pt idx="313">
                  <c:v>1.1331019975816097</c:v>
                </c:pt>
                <c:pt idx="314">
                  <c:v>1.1217877505165643</c:v>
                </c:pt>
                <c:pt idx="315">
                  <c:v>1.110719047763407</c:v>
                </c:pt>
                <c:pt idx="316">
                  <c:v>1.0998878890752717</c:v>
                </c:pt>
                <c:pt idx="317">
                  <c:v>1.089286617304577</c:v>
                </c:pt>
                <c:pt idx="318">
                  <c:v>1.078907900283381</c:v>
                </c:pt>
                <c:pt idx="319">
                  <c:v>1.068744713834705</c:v>
                </c:pt>
                <c:pt idx="320">
                  <c:v>1.0587903258337188</c:v>
                </c:pt>
                <c:pt idx="321">
                  <c:v>1.0490382812442209</c:v>
                </c:pt>
                <c:pt idx="322">
                  <c:v>1.0394823880618076</c:v>
                </c:pt>
                <c:pt idx="323">
                  <c:v>1.030116704100569</c:v>
                </c:pt>
                <c:pt idx="324">
                  <c:v>1.0209355245650935</c:v>
                </c:pt>
                <c:pt idx="325">
                  <c:v>1.0119333703541009</c:v>
                </c:pt>
                <c:pt idx="326">
                  <c:v>1.0031049770461489</c:v>
                </c:pt>
                <c:pt idx="327">
                  <c:v>0.99444528452164671</c:v>
                </c:pt>
                <c:pt idx="328">
                  <c:v>0.98594942717886902</c:v>
                </c:pt>
                <c:pt idx="329">
                  <c:v>0.97761272470483229</c:v>
                </c:pt>
                <c:pt idx="330">
                  <c:v>0.96943067336481181</c:v>
                </c:pt>
                <c:pt idx="331">
                  <c:v>0.96139893777693097</c:v>
                </c:pt>
                <c:pt idx="332">
                  <c:v>0.95351334314071901</c:v>
                </c:pt>
                <c:pt idx="333">
                  <c:v>0.94576986789077433</c:v>
                </c:pt>
                <c:pt idx="334">
                  <c:v>0.93816463674874295</c:v>
                </c:pt>
                <c:pt idx="335">
                  <c:v>0.93069391414873526</c:v>
                </c:pt>
                <c:pt idx="336">
                  <c:v>0.92335409801303936</c:v>
                </c:pt>
                <c:pt idx="337">
                  <c:v>0.9161417138566339</c:v>
                </c:pt>
                <c:pt idx="338">
                  <c:v>0.90905340920046318</c:v>
                </c:pt>
                <c:pt idx="339">
                  <c:v>0.902085948274847</c:v>
                </c:pt>
                <c:pt idx="340">
                  <c:v>0.89523620699564022</c:v>
                </c:pt>
                <c:pt idx="341">
                  <c:v>0.88850116819695069</c:v>
                </c:pt>
                <c:pt idx="342">
                  <c:v>0.88187791710530372</c:v>
                </c:pt>
                <c:pt idx="343">
                  <c:v>0.87536363704114728</c:v>
                </c:pt>
                <c:pt idx="344">
                  <c:v>0.86895560533452076</c:v>
                </c:pt>
                <c:pt idx="345">
                  <c:v>0.86265118944258357</c:v>
                </c:pt>
                <c:pt idx="346">
                  <c:v>0.85644784325748369</c:v>
                </c:pt>
                <c:pt idx="347">
                  <c:v>0.85034310359380161</c:v>
                </c:pt>
                <c:pt idx="348">
                  <c:v>0.84433458684548668</c:v>
                </c:pt>
                <c:pt idx="349">
                  <c:v>0.83841998580284871</c:v>
                </c:pt>
                <c:pt idx="350">
                  <c:v>0.83259706662075417</c:v>
                </c:pt>
                <c:pt idx="351">
                  <c:v>0.8268636659297357</c:v>
                </c:pt>
                <c:pt idx="352">
                  <c:v>0.8212176880822365</c:v>
                </c:pt>
                <c:pt idx="353">
                  <c:v>0.81565710252669199</c:v>
                </c:pt>
                <c:pt idx="354">
                  <c:v>0.81017994130258897</c:v>
                </c:pt>
                <c:pt idx="355">
                  <c:v>0.80478429665006923</c:v>
                </c:pt>
                <c:pt idx="356">
                  <c:v>0.79946831872802659</c:v>
                </c:pt>
                <c:pt idx="357">
                  <c:v>0.79423021343500799</c:v>
                </c:pt>
                <c:pt idx="358">
                  <c:v>0.78906824032756562</c:v>
                </c:pt>
                <c:pt idx="359">
                  <c:v>0.78398071063102803</c:v>
                </c:pt>
                <c:pt idx="360">
                  <c:v>0.7789659853379467</c:v>
                </c:pt>
                <c:pt idx="361">
                  <c:v>0.77402247338974994</c:v>
                </c:pt>
                <c:pt idx="362">
                  <c:v>0.76914862993740019</c:v>
                </c:pt>
                <c:pt idx="363">
                  <c:v>0.76434295467708613</c:v>
                </c:pt>
                <c:pt idx="364">
                  <c:v>0.75960399025720238</c:v>
                </c:pt>
                <c:pt idx="365">
                  <c:v>0.75493032075309552</c:v>
                </c:pt>
                <c:pt idx="366">
                  <c:v>0.75032057020623555</c:v>
                </c:pt>
                <c:pt idx="367">
                  <c:v>0.74577340122467128</c:v>
                </c:pt>
                <c:pt idx="368">
                  <c:v>0.74128751364179224</c:v>
                </c:pt>
                <c:pt idx="369">
                  <c:v>0.73686164323059411</c:v>
                </c:pt>
                <c:pt idx="370">
                  <c:v>0.73249456047078476</c:v>
                </c:pt>
                <c:pt idx="371">
                  <c:v>0.72818506936622251</c:v>
                </c:pt>
                <c:pt idx="372">
                  <c:v>0.72393200631031074</c:v>
                </c:pt>
                <c:pt idx="373">
                  <c:v>0.71973423899709366</c:v>
                </c:pt>
                <c:pt idx="374">
                  <c:v>0.71559066537593274</c:v>
                </c:pt>
                <c:pt idx="375">
                  <c:v>0.71150021264773511</c:v>
                </c:pt>
                <c:pt idx="376">
                  <c:v>0.70746183630083292</c:v>
                </c:pt>
                <c:pt idx="377">
                  <c:v>0.70347451918469339</c:v>
                </c:pt>
                <c:pt idx="378">
                  <c:v>0.69953727061974513</c:v>
                </c:pt>
                <c:pt idx="379">
                  <c:v>0.69564912554169223</c:v>
                </c:pt>
                <c:pt idx="380">
                  <c:v>0.69180914367876656</c:v>
                </c:pt>
                <c:pt idx="381">
                  <c:v>0.68801640876045356</c:v>
                </c:pt>
                <c:pt idx="382">
                  <c:v>0.68427002775629553</c:v>
                </c:pt>
                <c:pt idx="383">
                  <c:v>0.68056913014345077</c:v>
                </c:pt>
                <c:pt idx="384">
                  <c:v>0.67691286720175015</c:v>
                </c:pt>
                <c:pt idx="385">
                  <c:v>0.67330041133505558</c:v>
                </c:pt>
                <c:pt idx="386">
                  <c:v>0.66973095541778549</c:v>
                </c:pt>
                <c:pt idx="387">
                  <c:v>0.66620371216552354</c:v>
                </c:pt>
                <c:pt idx="388">
                  <c:v>0.66271791352868914</c:v>
                </c:pt>
                <c:pt idx="389">
                  <c:v>0.65927281010828265</c:v>
                </c:pt>
                <c:pt idx="390">
                  <c:v>0.65586767059278073</c:v>
                </c:pt>
                <c:pt idx="391">
                  <c:v>0.65250178121529523</c:v>
                </c:pt>
                <c:pt idx="392">
                  <c:v>0.64917444523014511</c:v>
                </c:pt>
                <c:pt idx="393">
                  <c:v>0.64588498240804526</c:v>
                </c:pt>
                <c:pt idx="394">
                  <c:v>0.64263272854913844</c:v>
                </c:pt>
                <c:pt idx="395">
                  <c:v>0.63941703501314384</c:v>
                </c:pt>
                <c:pt idx="396">
                  <c:v>0.63623726826592397</c:v>
                </c:pt>
                <c:pt idx="397">
                  <c:v>0.63309280944180391</c:v>
                </c:pt>
                <c:pt idx="398">
                  <c:v>0.62998305392101173</c:v>
                </c:pt>
                <c:pt idx="399">
                  <c:v>0.6269074109216326</c:v>
                </c:pt>
                <c:pt idx="400">
                  <c:v>0.62386530310549893</c:v>
                </c:pt>
                <c:pt idx="401">
                  <c:v>0.62085616619746653</c:v>
                </c:pt>
                <c:pt idx="402">
                  <c:v>0.61787944861754807</c:v>
                </c:pt>
                <c:pt idx="403">
                  <c:v>0.61493461112540271</c:v>
                </c:pt>
                <c:pt idx="404">
                  <c:v>0.61202112647669826</c:v>
                </c:pt>
                <c:pt idx="405">
                  <c:v>0.60913847909088903</c:v>
                </c:pt>
                <c:pt idx="406">
                  <c:v>0.60628616472996899</c:v>
                </c:pt>
                <c:pt idx="407">
                  <c:v>0.60346369018777679</c:v>
                </c:pt>
                <c:pt idx="408">
                  <c:v>0.60067057298945759</c:v>
                </c:pt>
                <c:pt idx="409">
                  <c:v>0.59790634110068963</c:v>
                </c:pt>
                <c:pt idx="410">
                  <c:v>0.59517053264631303</c:v>
                </c:pt>
                <c:pt idx="411">
                  <c:v>0.59246269563800424</c:v>
                </c:pt>
                <c:pt idx="412">
                  <c:v>0.58978238771066349</c:v>
                </c:pt>
                <c:pt idx="413">
                  <c:v>0.58712917586718738</c:v>
                </c:pt>
                <c:pt idx="414">
                  <c:v>0.58450263623132048</c:v>
                </c:pt>
                <c:pt idx="415">
                  <c:v>0.58190235380828836</c:v>
                </c:pt>
                <c:pt idx="416">
                  <c:v>0.57932792225292806</c:v>
                </c:pt>
                <c:pt idx="417">
                  <c:v>0.57677894364504356</c:v>
                </c:pt>
                <c:pt idx="418">
                  <c:v>0.57425502827172514</c:v>
                </c:pt>
                <c:pt idx="419">
                  <c:v>0.57175579441638125</c:v>
                </c:pt>
                <c:pt idx="420">
                  <c:v>0.56928086815424717</c:v>
                </c:pt>
                <c:pt idx="421">
                  <c:v>0.56682988315413296</c:v>
                </c:pt>
                <c:pt idx="422">
                  <c:v>0.56440248048619568</c:v>
                </c:pt>
                <c:pt idx="423">
                  <c:v>0.56199830843551968</c:v>
                </c:pt>
                <c:pt idx="424">
                  <c:v>0.55961702232130572</c:v>
                </c:pt>
                <c:pt idx="425">
                  <c:v>0.55725828432146796</c:v>
                </c:pt>
                <c:pt idx="426">
                  <c:v>0.55492176330245468</c:v>
                </c:pt>
                <c:pt idx="427">
                  <c:v>0.5526071346541116</c:v>
                </c:pt>
                <c:pt idx="428">
                  <c:v>0.55031408012941407</c:v>
                </c:pt>
                <c:pt idx="429">
                  <c:v>0.54804228768890151</c:v>
                </c:pt>
                <c:pt idx="430">
                  <c:v>0.54579145134965357</c:v>
                </c:pt>
                <c:pt idx="431">
                  <c:v>0.54356127103865648</c:v>
                </c:pt>
                <c:pt idx="432">
                  <c:v>0.54135145245040794</c:v>
                </c:pt>
                <c:pt idx="433">
                  <c:v>0.53916170690862097</c:v>
                </c:pt>
                <c:pt idx="434">
                  <c:v>0.53699175123188958</c:v>
                </c:pt>
                <c:pt idx="435">
                  <c:v>0.53484130760318338</c:v>
                </c:pt>
                <c:pt idx="436">
                  <c:v>0.53271010344304548</c:v>
                </c:pt>
                <c:pt idx="437">
                  <c:v>0.53059787128637026</c:v>
                </c:pt>
                <c:pt idx="438">
                  <c:v>0.52850434866264717</c:v>
                </c:pt>
                <c:pt idx="439">
                  <c:v>0.52642927797955219</c:v>
                </c:pt>
                <c:pt idx="440">
                  <c:v>0.52437240640978389</c:v>
                </c:pt>
                <c:pt idx="441">
                  <c:v>0.52233348578103378</c:v>
                </c:pt>
                <c:pt idx="442">
                  <c:v>0.52031227246899547</c:v>
                </c:pt>
                <c:pt idx="443">
                  <c:v>0.51830852729331045</c:v>
                </c:pt>
                <c:pt idx="444">
                  <c:v>0.51632201541635936</c:v>
                </c:pt>
                <c:pt idx="445">
                  <c:v>0.51435250624481021</c:v>
                </c:pt>
                <c:pt idx="446">
                  <c:v>0.51239977333383091</c:v>
                </c:pt>
                <c:pt idx="447">
                  <c:v>0.51046359429388777</c:v>
                </c:pt>
                <c:pt idx="448">
                  <c:v>0.50854375070004709</c:v>
                </c:pt>
                <c:pt idx="449">
                  <c:v>0.50664002800370067</c:v>
                </c:pt>
                <c:pt idx="450">
                  <c:v>0.50475221544664106</c:v>
                </c:pt>
                <c:pt idx="451">
                  <c:v>0.50288010597741406</c:v>
                </c:pt>
                <c:pt idx="452">
                  <c:v>0.50102349616987807</c:v>
                </c:pt>
                <c:pt idx="453">
                  <c:v>0.4991821861439022</c:v>
                </c:pt>
                <c:pt idx="454">
                  <c:v>0.4973559794881402</c:v>
                </c:pt>
                <c:pt idx="455">
                  <c:v>0.49554468318481254</c:v>
                </c:pt>
                <c:pt idx="456">
                  <c:v>0.49374810753644155</c:v>
                </c:pt>
                <c:pt idx="457">
                  <c:v>0.49196606609447585</c:v>
                </c:pt>
                <c:pt idx="458">
                  <c:v>0.49019837558975105</c:v>
                </c:pt>
                <c:pt idx="459">
                  <c:v>0.48844485586473002</c:v>
                </c:pt>
                <c:pt idx="460">
                  <c:v>0.48670532980746956</c:v>
                </c:pt>
                <c:pt idx="461">
                  <c:v>0.48497962328726424</c:v>
                </c:pt>
                <c:pt idx="462">
                  <c:v>0.4832675650919161</c:v>
                </c:pt>
                <c:pt idx="463">
                  <c:v>0.48156898686658239</c:v>
                </c:pt>
                <c:pt idx="464">
                  <c:v>0.47988372305415811</c:v>
                </c:pt>
                <c:pt idx="465">
                  <c:v>0.47821161083714347</c:v>
                </c:pt>
                <c:pt idx="466">
                  <c:v>0.47655249008095985</c:v>
                </c:pt>
                <c:pt idx="467">
                  <c:v>0.47490620327866523</c:v>
                </c:pt>
                <c:pt idx="468">
                  <c:v>0.47327259549703571</c:v>
                </c:pt>
                <c:pt idx="469">
                  <c:v>0.47165151432396779</c:v>
                </c:pt>
                <c:pt idx="470">
                  <c:v>0.4700428098171695</c:v>
                </c:pt>
                <c:pt idx="471">
                  <c:v>0.46844633445409889</c:v>
                </c:pt>
                <c:pt idx="472">
                  <c:v>0.4668619430831174</c:v>
                </c:pt>
                <c:pt idx="473">
                  <c:v>0.46528949287582316</c:v>
                </c:pt>
                <c:pt idx="474">
                  <c:v>0.46372884328053154</c:v>
                </c:pt>
                <c:pt idx="475">
                  <c:v>0.46217985597686922</c:v>
                </c:pt>
                <c:pt idx="476">
                  <c:v>0.46064239483145275</c:v>
                </c:pt>
                <c:pt idx="477">
                  <c:v>0.45911632585462092</c:v>
                </c:pt>
                <c:pt idx="478">
                  <c:v>0.45760151715819158</c:v>
                </c:pt>
                <c:pt idx="479">
                  <c:v>0.45609783891421435</c:v>
                </c:pt>
                <c:pt idx="480">
                  <c:v>0.45460516331469175</c:v>
                </c:pt>
                <c:pt idx="481">
                  <c:v>0.45312336453224566</c:v>
                </c:pt>
                <c:pt idx="482">
                  <c:v>0.45165231868169664</c:v>
                </c:pt>
                <c:pt idx="483">
                  <c:v>0.45019190378253898</c:v>
                </c:pt>
                <c:pt idx="484">
                  <c:v>0.44874199972228168</c:v>
                </c:pt>
                <c:pt idx="485">
                  <c:v>0.44730248822063434</c:v>
                </c:pt>
                <c:pt idx="486">
                  <c:v>0.44587325279451617</c:v>
                </c:pt>
                <c:pt idx="487">
                  <c:v>0.444454178723864</c:v>
                </c:pt>
                <c:pt idx="488">
                  <c:v>0.44304515301821917</c:v>
                </c:pt>
                <c:pt idx="489">
                  <c:v>0.4416460643840735</c:v>
                </c:pt>
                <c:pt idx="490">
                  <c:v>0.44025680319295257</c:v>
                </c:pt>
                <c:pt idx="491">
                  <c:v>0.4388772614502186</c:v>
                </c:pt>
                <c:pt idx="492">
                  <c:v>0.43750733276457238</c:v>
                </c:pt>
                <c:pt idx="493">
                  <c:v>0.43614691231823827</c:v>
                </c:pt>
                <c:pt idx="494">
                  <c:v>0.43479589683781145</c:v>
                </c:pt>
                <c:pt idx="495">
                  <c:v>0.43345418456575369</c:v>
                </c:pt>
                <c:pt idx="496">
                  <c:v>0.4321216752325186</c:v>
                </c:pt>
                <c:pt idx="497">
                  <c:v>0.43079827002929011</c:v>
                </c:pt>
                <c:pt idx="498">
                  <c:v>0.42948387158132051</c:v>
                </c:pt>
                <c:pt idx="499">
                  <c:v>0.42817838392185054</c:v>
                </c:pt>
              </c:numCache>
            </c:numRef>
          </c:yVal>
          <c:smooth val="1"/>
          <c:extLst>
            <c:ext xmlns:c16="http://schemas.microsoft.com/office/drawing/2014/chart" uri="{C3380CC4-5D6E-409C-BE32-E72D297353CC}">
              <c16:uniqueId val="{00000001-5459-4585-A86B-73B7D5C7D29F}"/>
            </c:ext>
          </c:extLst>
        </c:ser>
        <c:ser>
          <c:idx val="2"/>
          <c:order val="2"/>
          <c:tx>
            <c:strRef>
              <c:f>'Simulated data (low damping)'!$O$19</c:f>
              <c:strCache>
                <c:ptCount val="1"/>
                <c:pt idx="0">
                  <c:v>acceleration</c:v>
                </c:pt>
              </c:strCache>
            </c:strRef>
          </c:tx>
          <c:spPr>
            <a:ln w="28575" cmpd="sng">
              <a:solidFill>
                <a:schemeClr val="accent1"/>
              </a:solidFill>
            </a:ln>
          </c:spPr>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damping)'!$O$21:$O$520</c:f>
              <c:numCache>
                <c:formatCode>0.000</c:formatCode>
                <c:ptCount val="500"/>
                <c:pt idx="0">
                  <c:v>5.0250621823885793E-3</c:v>
                </c:pt>
                <c:pt idx="1">
                  <c:v>5.6294847145427745E-3</c:v>
                </c:pt>
                <c:pt idx="2">
                  <c:v>6.268830359351725E-3</c:v>
                </c:pt>
                <c:pt idx="3">
                  <c:v>6.9432306618754745E-3</c:v>
                </c:pt>
                <c:pt idx="4">
                  <c:v>7.6528246487044971E-3</c:v>
                </c:pt>
                <c:pt idx="5">
                  <c:v>8.3977589000410711E-3</c:v>
                </c:pt>
                <c:pt idx="6">
                  <c:v>9.1781876259176311E-3</c:v>
                </c:pt>
                <c:pt idx="7">
                  <c:v>9.9942727466265525E-3</c:v>
                </c:pt>
                <c:pt idx="8">
                  <c:v>1.0846183977440256E-2</c:v>
                </c:pt>
                <c:pt idx="9">
                  <c:v>1.173409891770507E-2</c:v>
                </c:pt>
                <c:pt idx="10">
                  <c:v>1.2658203144396933E-2</c:v>
                </c:pt>
                <c:pt idx="11">
                  <c:v>1.3618690310231924E-2</c:v>
                </c:pt>
                <c:pt idx="12">
                  <c:v>1.461576224642943E-2</c:v>
                </c:pt>
                <c:pt idx="13">
                  <c:v>1.5649629070231052E-2</c:v>
                </c:pt>
                <c:pt idx="14">
                  <c:v>1.6720509297283564E-2</c:v>
                </c:pt>
                <c:pt idx="15">
                  <c:v>1.7828629958999614E-2</c:v>
                </c:pt>
                <c:pt idx="16">
                  <c:v>1.8974226725015815E-2</c:v>
                </c:pt>
                <c:pt idx="17">
                  <c:v>2.0157544030873373E-2</c:v>
                </c:pt>
                <c:pt idx="18">
                  <c:v>2.1378835211052678E-2</c:v>
                </c:pt>
                <c:pt idx="19">
                  <c:v>2.2638362637499593E-2</c:v>
                </c:pt>
                <c:pt idx="20">
                  <c:v>2.3936397863787522E-2</c:v>
                </c:pt>
                <c:pt idx="21">
                  <c:v>2.5273221775066298E-2</c:v>
                </c:pt>
                <c:pt idx="22">
                  <c:v>2.6649124743955935E-2</c:v>
                </c:pt>
                <c:pt idx="23">
                  <c:v>2.8064406792550296E-2</c:v>
                </c:pt>
                <c:pt idx="24">
                  <c:v>2.9519377760703833E-2</c:v>
                </c:pt>
                <c:pt idx="25">
                  <c:v>3.1014357480781882E-2</c:v>
                </c:pt>
                <c:pt idx="26">
                  <c:v>3.2549675959063808E-2</c:v>
                </c:pt>
                <c:pt idx="27">
                  <c:v>3.4125673563996081E-2</c:v>
                </c:pt>
                <c:pt idx="28">
                  <c:v>3.5742701221502159E-2</c:v>
                </c:pt>
                <c:pt idx="29">
                  <c:v>3.7401120617564412E-2</c:v>
                </c:pt>
                <c:pt idx="30">
                  <c:v>3.9101304408303741E-2</c:v>
                </c:pt>
                <c:pt idx="31">
                  <c:v>4.0843636437792194E-2</c:v>
                </c:pt>
                <c:pt idx="32">
                  <c:v>4.262851196384454E-2</c:v>
                </c:pt>
                <c:pt idx="33">
                  <c:v>4.4456337892045485E-2</c:v>
                </c:pt>
                <c:pt idx="34">
                  <c:v>4.6327533018281422E-2</c:v>
                </c:pt>
                <c:pt idx="35">
                  <c:v>4.8242528280056304E-2</c:v>
                </c:pt>
                <c:pt idx="36">
                  <c:v>5.0201767016885182E-2</c:v>
                </c:pt>
                <c:pt idx="37">
                  <c:v>5.2205705240070614E-2</c:v>
                </c:pt>
                <c:pt idx="38">
                  <c:v>5.4254811912182253E-2</c:v>
                </c:pt>
                <c:pt idx="39">
                  <c:v>5.6349569236572764E-2</c:v>
                </c:pt>
                <c:pt idx="40">
                  <c:v>5.8490472957279216E-2</c:v>
                </c:pt>
                <c:pt idx="41">
                  <c:v>6.0678032669674524E-2</c:v>
                </c:pt>
                <c:pt idx="42">
                  <c:v>6.2912772142249468E-2</c:v>
                </c:pt>
                <c:pt idx="43">
                  <c:v>6.5195229649923622E-2</c:v>
                </c:pt>
                <c:pt idx="44">
                  <c:v>6.7525958319301041E-2</c:v>
                </c:pt>
                <c:pt idx="45">
                  <c:v>6.9905526486305755E-2</c:v>
                </c:pt>
                <c:pt idx="46">
                  <c:v>7.2334518066651393E-2</c:v>
                </c:pt>
                <c:pt idx="47">
                  <c:v>7.4813532939620841E-2</c:v>
                </c:pt>
                <c:pt idx="48">
                  <c:v>7.7343187345652695E-2</c:v>
                </c:pt>
                <c:pt idx="49">
                  <c:v>7.9924114298254773E-2</c:v>
                </c:pt>
                <c:pt idx="50">
                  <c:v>8.2556964010788408E-2</c:v>
                </c:pt>
                <c:pt idx="51">
                  <c:v>8.5242404338693026E-2</c:v>
                </c:pt>
                <c:pt idx="52">
                  <c:v>8.7981121237746429E-2</c:v>
                </c:pt>
                <c:pt idx="53">
                  <c:v>9.0773819238984269E-2</c:v>
                </c:pt>
                <c:pt idx="54">
                  <c:v>9.3621221940931365E-2</c:v>
                </c:pt>
                <c:pt idx="55">
                  <c:v>9.652407251982828E-2</c:v>
                </c:pt>
                <c:pt idx="56">
                  <c:v>9.9483134258568931E-2</c:v>
                </c:pt>
                <c:pt idx="57">
                  <c:v>0.102499191095099</c:v>
                </c:pt>
                <c:pt idx="58">
                  <c:v>0.10557304819106041</c:v>
                </c:pt>
                <c:pt idx="59">
                  <c:v>0.10870553252150564</c:v>
                </c:pt>
                <c:pt idx="60">
                  <c:v>0.11189749348654444</c:v>
                </c:pt>
                <c:pt idx="61">
                  <c:v>0.11514980354582781</c:v>
                </c:pt>
                <c:pt idx="62">
                  <c:v>0.11846335887681808</c:v>
                </c:pt>
                <c:pt idx="63">
                  <c:v>0.12183908005784108</c:v>
                </c:pt>
                <c:pt idx="64">
                  <c:v>0.12527791277696351</c:v>
                </c:pt>
                <c:pt idx="65">
                  <c:v>0.12878082856779305</c:v>
                </c:pt>
                <c:pt idx="66">
                  <c:v>0.13234882557335093</c:v>
                </c:pt>
                <c:pt idx="67">
                  <c:v>0.13598292933922546</c:v>
                </c:pt>
                <c:pt idx="68">
                  <c:v>0.1396841936372766</c:v>
                </c:pt>
                <c:pt idx="69">
                  <c:v>0.14345370132122284</c:v>
                </c:pt>
                <c:pt idx="70">
                  <c:v>0.1472925652155144</c:v>
                </c:pt>
                <c:pt idx="71">
                  <c:v>0.1512019290389639</c:v>
                </c:pt>
                <c:pt idx="72">
                  <c:v>0.1551829683646849</c:v>
                </c:pt>
                <c:pt idx="73">
                  <c:v>0.15923689161796659</c:v>
                </c:pt>
                <c:pt idx="74">
                  <c:v>0.16336494111380009</c:v>
                </c:pt>
                <c:pt idx="75">
                  <c:v>0.16756839413586061</c:v>
                </c:pt>
                <c:pt idx="76">
                  <c:v>0.17184856405884433</c:v>
                </c:pt>
                <c:pt idx="77">
                  <c:v>0.17620680151616244</c:v>
                </c:pt>
                <c:pt idx="78">
                  <c:v>0.18064449561509799</c:v>
                </c:pt>
                <c:pt idx="79">
                  <c:v>0.18516307520164912</c:v>
                </c:pt>
                <c:pt idx="80">
                  <c:v>0.18976401017739794</c:v>
                </c:pt>
                <c:pt idx="81">
                  <c:v>0.19444881287087593</c:v>
                </c:pt>
                <c:pt idx="82">
                  <c:v>0.19921903946602981</c:v>
                </c:pt>
                <c:pt idx="83">
                  <c:v>0.20407629149053694</c:v>
                </c:pt>
                <c:pt idx="84">
                  <c:v>0.20902221736687143</c:v>
                </c:pt>
                <c:pt idx="85">
                  <c:v>0.21405851402918569</c:v>
                </c:pt>
                <c:pt idx="86">
                  <c:v>0.21918692860924333</c:v>
                </c:pt>
                <c:pt idx="87">
                  <c:v>0.22440926019482405</c:v>
                </c:pt>
                <c:pt idx="88">
                  <c:v>0.22972736166421739</c:v>
                </c:pt>
                <c:pt idx="89">
                  <c:v>0.23514314160062849</c:v>
                </c:pt>
                <c:pt idx="90">
                  <c:v>0.24065856629054133</c:v>
                </c:pt>
                <c:pt idx="91">
                  <c:v>0.24627566181032209</c:v>
                </c:pt>
                <c:pt idx="92">
                  <c:v>0.25199651620559582</c:v>
                </c:pt>
                <c:pt idx="93">
                  <c:v>0.25782328176819796</c:v>
                </c:pt>
                <c:pt idx="94">
                  <c:v>0.26375817741578844</c:v>
                </c:pt>
                <c:pt idx="95">
                  <c:v>0.26980349117952435</c:v>
                </c:pt>
                <c:pt idx="96">
                  <c:v>0.27596158280550742</c:v>
                </c:pt>
                <c:pt idx="97">
                  <c:v>0.28223488647607942</c:v>
                </c:pt>
                <c:pt idx="98">
                  <c:v>0.28862591365740381</c:v>
                </c:pt>
                <c:pt idx="99">
                  <c:v>0.29513725608017455</c:v>
                </c:pt>
                <c:pt idx="100">
                  <c:v>0.30177158886071848</c:v>
                </c:pt>
                <c:pt idx="101">
                  <c:v>0.30853167377021512</c:v>
                </c:pt>
                <c:pt idx="102">
                  <c:v>0.31542036266024265</c:v>
                </c:pt>
                <c:pt idx="103">
                  <c:v>0.32244060105338851</c:v>
                </c:pt>
                <c:pt idx="104">
                  <c:v>0.32959543190821938</c:v>
                </c:pt>
                <c:pt idx="105">
                  <c:v>0.33688799956851206</c:v>
                </c:pt>
                <c:pt idx="106">
                  <c:v>0.3443215539072883</c:v>
                </c:pt>
                <c:pt idx="107">
                  <c:v>0.3518994546768961</c:v>
                </c:pt>
                <c:pt idx="108">
                  <c:v>0.35962517607712263</c:v>
                </c:pt>
                <c:pt idx="109">
                  <c:v>0.36750231155412555</c:v>
                </c:pt>
                <c:pt idx="110">
                  <c:v>0.37553457884383606</c:v>
                </c:pt>
                <c:pt idx="111">
                  <c:v>0.38372582527440779</c:v>
                </c:pt>
                <c:pt idx="112">
                  <c:v>0.39208003334329511</c:v>
                </c:pt>
                <c:pt idx="113">
                  <c:v>0.40060132658561226</c:v>
                </c:pt>
                <c:pt idx="114">
                  <c:v>0.40929397575159304</c:v>
                </c:pt>
                <c:pt idx="115">
                  <c:v>0.41816240531221915</c:v>
                </c:pt>
                <c:pt idx="116">
                  <c:v>0.42721120031344112</c:v>
                </c:pt>
                <c:pt idx="117">
                  <c:v>0.43644511360087673</c:v>
                </c:pt>
                <c:pt idx="118">
                  <c:v>0.44586907343844689</c:v>
                </c:pt>
                <c:pt idx="119">
                  <c:v>0.45548819154612452</c:v>
                </c:pt>
                <c:pt idx="120">
                  <c:v>0.46530777158381503</c:v>
                </c:pt>
                <c:pt idx="121">
                  <c:v>0.47533331811039126</c:v>
                </c:pt>
                <c:pt idx="122">
                  <c:v>0.48557054604907801</c:v>
                </c:pt>
                <c:pt idx="123">
                  <c:v>0.49602539069273283</c:v>
                </c:pt>
                <c:pt idx="124">
                  <c:v>0.50670401828512679</c:v>
                </c:pt>
                <c:pt idx="125">
                  <c:v>0.51761283721710083</c:v>
                </c:pt>
                <c:pt idx="126">
                  <c:v>0.52875850987949358</c:v>
                </c:pt>
                <c:pt idx="127">
                  <c:v>0.54014796521801456</c:v>
                </c:pt>
                <c:pt idx="128">
                  <c:v>0.55178841203880746</c:v>
                </c:pt>
                <c:pt idx="129">
                  <c:v>0.56368735311734319</c:v>
                </c:pt>
                <c:pt idx="130">
                  <c:v>0.57585260016751749</c:v>
                </c:pt>
                <c:pt idx="131">
                  <c:v>0.58829228973246439</c:v>
                </c:pt>
                <c:pt idx="132">
                  <c:v>0.60101490006364289</c:v>
                </c:pt>
                <c:pt idx="133">
                  <c:v>0.61402926906028643</c:v>
                </c:pt>
                <c:pt idx="134">
                  <c:v>0.62734461334733982</c:v>
                </c:pt>
                <c:pt idx="135">
                  <c:v>0.64097054857662961</c:v>
                </c:pt>
                <c:pt idx="136">
                  <c:v>0.65491711104325911</c:v>
                </c:pt>
                <c:pt idx="137">
                  <c:v>0.66919478071716765</c:v>
                </c:pt>
                <c:pt idx="138">
                  <c:v>0.68381450579852698</c:v>
                </c:pt>
                <c:pt idx="139">
                  <c:v>0.69878772891522434</c:v>
                </c:pt>
                <c:pt idx="140">
                  <c:v>0.71412641509123664</c:v>
                </c:pt>
                <c:pt idx="141">
                  <c:v>0.72984308162630152</c:v>
                </c:pt>
                <c:pt idx="142">
                  <c:v>0.74595083004007556</c:v>
                </c:pt>
                <c:pt idx="143">
                  <c:v>0.76246338024809313</c:v>
                </c:pt>
                <c:pt idx="144">
                  <c:v>0.77939510715238469</c:v>
                </c:pt>
                <c:pt idx="145">
                  <c:v>0.79676107984685574</c:v>
                </c:pt>
                <c:pt idx="146">
                  <c:v>0.81457710365654701</c:v>
                </c:pt>
                <c:pt idx="147">
                  <c:v>0.8328597652509977</c:v>
                </c:pt>
                <c:pt idx="148">
                  <c:v>0.85162648109531314</c:v>
                </c:pt>
                <c:pt idx="149">
                  <c:v>0.87089554952849346</c:v>
                </c:pt>
                <c:pt idx="150">
                  <c:v>0.89068620678741706</c:v>
                </c:pt>
                <c:pt idx="151">
                  <c:v>0.91101868732696056</c:v>
                </c:pt>
                <c:pt idx="152">
                  <c:v>0.93191428882246552</c:v>
                </c:pt>
                <c:pt idx="153">
                  <c:v>0.95339544228061324</c:v>
                </c:pt>
                <c:pt idx="154">
                  <c:v>0.97548578772925099</c:v>
                </c:pt>
                <c:pt idx="155">
                  <c:v>0.99821025600644642</c:v>
                </c:pt>
                <c:pt idx="156">
                  <c:v>1.021595157224688</c:v>
                </c:pt>
                <c:pt idx="157">
                  <c:v>1.0456682765485443</c:v>
                </c:pt>
                <c:pt idx="158">
                  <c:v>1.0704589779940561</c:v>
                </c:pt>
                <c:pt idx="159">
                  <c:v>1.0959983170367773</c:v>
                </c:pt>
                <c:pt idx="160">
                  <c:v>1.1223191629038671</c:v>
                </c:pt>
                <c:pt idx="161">
                  <c:v>1.1494563315252846</c:v>
                </c:pt>
                <c:pt idx="162">
                  <c:v>1.1774467302316149</c:v>
                </c:pt>
                <c:pt idx="163">
                  <c:v>1.2063295154130893</c:v>
                </c:pt>
                <c:pt idx="164">
                  <c:v>1.2361462644981074</c:v>
                </c:pt>
                <c:pt idx="165">
                  <c:v>1.2669411637724468</c:v>
                </c:pt>
                <c:pt idx="166">
                  <c:v>1.2987612137451474</c:v>
                </c:pt>
                <c:pt idx="167">
                  <c:v>1.3316564539770896</c:v>
                </c:pt>
                <c:pt idx="168">
                  <c:v>1.365680209527306</c:v>
                </c:pt>
                <c:pt idx="169">
                  <c:v>1.4008893614445546</c:v>
                </c:pt>
                <c:pt idx="170">
                  <c:v>1.4373446440427142</c:v>
                </c:pt>
                <c:pt idx="171">
                  <c:v>1.4751109720542248</c:v>
                </c:pt>
                <c:pt idx="172">
                  <c:v>1.5142578011630934</c:v>
                </c:pt>
                <c:pt idx="173">
                  <c:v>1.5548595258861002</c:v>
                </c:pt>
                <c:pt idx="174">
                  <c:v>1.5969959193074663</c:v>
                </c:pt>
                <c:pt idx="175">
                  <c:v>1.6407526197896232</c:v>
                </c:pt>
                <c:pt idx="176">
                  <c:v>1.6862216704941002</c:v>
                </c:pt>
                <c:pt idx="177">
                  <c:v>1.7335021183674897</c:v>
                </c:pt>
                <c:pt idx="178">
                  <c:v>1.782700680196188</c:v>
                </c:pt>
                <c:pt idx="179">
                  <c:v>1.833932484431618</c:v>
                </c:pt>
                <c:pt idx="180">
                  <c:v>1.8873218987600551</c:v>
                </c:pt>
                <c:pt idx="181">
                  <c:v>1.9430034548676198</c:v>
                </c:pt>
                <c:pt idx="182">
                  <c:v>2.0011228835660582</c:v>
                </c:pt>
                <c:pt idx="183">
                  <c:v>2.0618382754391185</c:v>
                </c:pt>
                <c:pt idx="184">
                  <c:v>2.1253213844899381</c:v>
                </c:pt>
                <c:pt idx="185">
                  <c:v>2.1917590949717178</c:v>
                </c:pt>
                <c:pt idx="186">
                  <c:v>2.2613550747303179</c:v>
                </c:pt>
                <c:pt idx="187">
                  <c:v>2.3343316420508522</c:v>
                </c:pt>
                <c:pt idx="188">
                  <c:v>2.4109318772625534</c:v>
                </c:pt>
                <c:pt idx="189">
                  <c:v>2.4914220153081388</c:v>
                </c:pt>
                <c:pt idx="190">
                  <c:v>2.5760941612239421</c:v>
                </c:pt>
                <c:pt idx="191">
                  <c:v>2.6652693771070068</c:v>
                </c:pt>
                <c:pt idx="192">
                  <c:v>2.7593011967639511</c:v>
                </c:pt>
                <c:pt idx="193">
                  <c:v>2.8585796329256214</c:v>
                </c:pt>
                <c:pt idx="194">
                  <c:v>2.9635357517160621</c:v>
                </c:pt>
                <c:pt idx="195">
                  <c:v>3.0746468999545877</c:v>
                </c:pt>
                <c:pt idx="196">
                  <c:v>3.1924426826849341</c:v>
                </c:pt>
                <c:pt idx="197">
                  <c:v>3.3175118006795463</c:v>
                </c:pt>
                <c:pt idx="198">
                  <c:v>3.4505098698014103</c:v>
                </c:pt>
                <c:pt idx="199">
                  <c:v>3.5921683546547056</c:v>
                </c:pt>
                <c:pt idx="200">
                  <c:v>3.7433047555774741</c:v>
                </c:pt>
                <c:pt idx="201">
                  <c:v>3.904834186827737</c:v>
                </c:pt>
                <c:pt idx="202">
                  <c:v>4.0777824684287456</c:v>
                </c:pt>
                <c:pt idx="203">
                  <c:v>4.2633008143240305</c:v>
                </c:pt>
                <c:pt idx="204">
                  <c:v>4.4626821189012214</c:v>
                </c:pt>
                <c:pt idx="205">
                  <c:v>4.6773786966810071</c:v>
                </c:pt>
                <c:pt idx="206">
                  <c:v>4.9090210752737446</c:v>
                </c:pt>
                <c:pt idx="207">
                  <c:v>5.1594370158287512</c:v>
                </c:pt>
                <c:pt idx="208">
                  <c:v>5.4306692391789095</c:v>
                </c:pt>
                <c:pt idx="209">
                  <c:v>5.7249892176718253</c:v>
                </c:pt>
                <c:pt idx="210">
                  <c:v>6.0449026221719508</c:v>
                </c:pt>
                <c:pt idx="211">
                  <c:v>6.3931392506837481</c:v>
                </c:pt>
                <c:pt idx="212">
                  <c:v>6.7726160250819349</c:v>
                </c:pt>
                <c:pt idx="213">
                  <c:v>7.1863552797610364</c:v>
                </c:pt>
                <c:pt idx="214">
                  <c:v>7.6373313246990975</c:v>
                </c:pt>
                <c:pt idx="215">
                  <c:v>8.1282055216718003</c:v>
                </c:pt>
                <c:pt idx="216">
                  <c:v>8.6608940684522953</c:v>
                </c:pt>
                <c:pt idx="217">
                  <c:v>9.2358960016528098</c:v>
                </c:pt>
                <c:pt idx="218">
                  <c:v>9.8513000164242097</c:v>
                </c:pt>
                <c:pt idx="219">
                  <c:v>10.501407235083494</c:v>
                </c:pt>
                <c:pt idx="220">
                  <c:v>11.174990316322377</c:v>
                </c:pt>
                <c:pt idx="221">
                  <c:v>11.853411431976864</c:v>
                </c:pt>
                <c:pt idx="222">
                  <c:v>12.509184514440776</c:v>
                </c:pt>
                <c:pt idx="223">
                  <c:v>13.106030878196382</c:v>
                </c:pt>
                <c:pt idx="224">
                  <c:v>13.601737116984344</c:v>
                </c:pt>
                <c:pt idx="225">
                  <c:v>13.954600399086189</c:v>
                </c:pt>
                <c:pt idx="226">
                  <c:v>14.132518318765761</c:v>
                </c:pt>
                <c:pt idx="227">
                  <c:v>14.121502006465699</c:v>
                </c:pt>
                <c:pt idx="228">
                  <c:v>13.929531466642249</c:v>
                </c:pt>
                <c:pt idx="229">
                  <c:v>13.583718728009428</c:v>
                </c:pt>
                <c:pt idx="230">
                  <c:v>13.122440596971202</c:v>
                </c:pt>
                <c:pt idx="231">
                  <c:v>12.586373292530986</c:v>
                </c:pt>
                <c:pt idx="232">
                  <c:v>12.011758309087996</c:v>
                </c:pt>
                <c:pt idx="233">
                  <c:v>11.427069423151478</c:v>
                </c:pt>
                <c:pt idx="234">
                  <c:v>10.852491001773359</c:v>
                </c:pt>
                <c:pt idx="235">
                  <c:v>10.300998991637554</c:v>
                </c:pt>
                <c:pt idx="236">
                  <c:v>9.7800146615629178</c:v>
                </c:pt>
                <c:pt idx="237">
                  <c:v>9.2930229580682102</c:v>
                </c:pt>
                <c:pt idx="238">
                  <c:v>8.8408992585956323</c:v>
                </c:pt>
                <c:pt idx="239">
                  <c:v>8.4228947999770565</c:v>
                </c:pt>
                <c:pt idx="240">
                  <c:v>8.0373229843137182</c:v>
                </c:pt>
                <c:pt idx="241">
                  <c:v>7.6820151768385472</c:v>
                </c:pt>
                <c:pt idx="242">
                  <c:v>7.3546113540428326</c:v>
                </c:pt>
                <c:pt idx="243">
                  <c:v>7.0527378508428979</c:v>
                </c:pt>
                <c:pt idx="244">
                  <c:v>6.7741104780551096</c:v>
                </c:pt>
                <c:pt idx="245">
                  <c:v>6.5165896408535096</c:v>
                </c:pt>
                <c:pt idx="246">
                  <c:v>6.2782053834039848</c:v>
                </c:pt>
                <c:pt idx="247">
                  <c:v>6.0571641445942701</c:v>
                </c:pt>
                <c:pt idx="248">
                  <c:v>5.85184482980765</c:v>
                </c:pt>
                <c:pt idx="249">
                  <c:v>5.6607890232890448</c:v>
                </c:pt>
                <c:pt idx="250">
                  <c:v>5.4826883460359177</c:v>
                </c:pt>
                <c:pt idx="251">
                  <c:v>5.3163707882339502</c:v>
                </c:pt>
                <c:pt idx="252">
                  <c:v>5.1607870938066549</c:v>
                </c:pt>
                <c:pt idx="253">
                  <c:v>5.0149978000183673</c:v>
                </c:pt>
                <c:pt idx="254">
                  <c:v>4.8781612394689313</c:v>
                </c:pt>
                <c:pt idx="255">
                  <c:v>4.7495226311655143</c:v>
                </c:pt>
                <c:pt idx="256">
                  <c:v>4.628404279964446</c:v>
                </c:pt>
                <c:pt idx="257">
                  <c:v>4.5141968425681664</c:v>
                </c:pt>
                <c:pt idx="258">
                  <c:v>4.4063515860622413</c:v>
                </c:pt>
                <c:pt idx="259">
                  <c:v>4.3043735505398288</c:v>
                </c:pt>
                <c:pt idx="260">
                  <c:v>4.2078155235774313</c:v>
                </c:pt>
                <c:pt idx="261">
                  <c:v>4.1162727366930625</c:v>
                </c:pt>
                <c:pt idx="262">
                  <c:v>4.029378199611978</c:v>
                </c:pt>
                <c:pt idx="263">
                  <c:v>3.9467985954404696</c:v>
                </c:pt>
                <c:pt idx="264">
                  <c:v>3.8682306676487848</c:v>
                </c:pt>
                <c:pt idx="265">
                  <c:v>3.7933980374724512</c:v>
                </c:pt>
                <c:pt idx="266">
                  <c:v>3.7220483976160166</c:v>
                </c:pt>
                <c:pt idx="267">
                  <c:v>3.6539510348151327</c:v>
                </c:pt>
                <c:pt idx="268">
                  <c:v>3.5888946398170689</c:v>
                </c:pt>
                <c:pt idx="269">
                  <c:v>3.5266853686738662</c:v>
                </c:pt>
                <c:pt idx="270">
                  <c:v>3.4671451239383071</c:v>
                </c:pt>
                <c:pt idx="271">
                  <c:v>3.410110028461006</c:v>
                </c:pt>
                <c:pt idx="272">
                  <c:v>3.3554290680646308</c:v>
                </c:pt>
                <c:pt idx="273">
                  <c:v>3.3029628824777419</c:v>
                </c:pt>
                <c:pt idx="274">
                  <c:v>3.2525826866022842</c:v>
                </c:pt>
                <c:pt idx="275">
                  <c:v>3.204169306517997</c:v>
                </c:pt>
                <c:pt idx="276">
                  <c:v>3.1576123166414378</c:v>
                </c:pt>
                <c:pt idx="277">
                  <c:v>3.1128092661990197</c:v>
                </c:pt>
                <c:pt idx="278">
                  <c:v>3.0696649846796693</c:v>
                </c:pt>
                <c:pt idx="279">
                  <c:v>3.0280909572360297</c:v>
                </c:pt>
                <c:pt idx="280">
                  <c:v>2.9880047621312893</c:v>
                </c:pt>
                <c:pt idx="281">
                  <c:v>2.949329563306597</c:v>
                </c:pt>
                <c:pt idx="282">
                  <c:v>2.911993651992006</c:v>
                </c:pt>
                <c:pt idx="283">
                  <c:v>2.8759300320204439</c:v>
                </c:pt>
                <c:pt idx="284">
                  <c:v>2.8410760441444896</c:v>
                </c:pt>
                <c:pt idx="285">
                  <c:v>2.8073730252131526</c:v>
                </c:pt>
                <c:pt idx="286">
                  <c:v>2.7747659985518194</c:v>
                </c:pt>
                <c:pt idx="287">
                  <c:v>2.7432033923125614</c:v>
                </c:pt>
                <c:pt idx="288">
                  <c:v>2.7126367829328353</c:v>
                </c:pt>
                <c:pt idx="289">
                  <c:v>2.6830206611650564</c:v>
                </c:pt>
                <c:pt idx="290">
                  <c:v>2.6543122184240051</c:v>
                </c:pt>
                <c:pt idx="291">
                  <c:v>2.6264711514487225</c:v>
                </c:pt>
                <c:pt idx="292">
                  <c:v>2.5994594834950528</c:v>
                </c:pt>
                <c:pt idx="293">
                  <c:v>2.5732414004682336</c:v>
                </c:pt>
                <c:pt idx="294">
                  <c:v>2.5477831005752627</c:v>
                </c:pt>
                <c:pt idx="295">
                  <c:v>2.5230526562271605</c:v>
                </c:pt>
                <c:pt idx="296">
                  <c:v>2.4990198870542062</c:v>
                </c:pt>
                <c:pt idx="297">
                  <c:v>2.4756562430148681</c:v>
                </c:pt>
                <c:pt idx="298">
                  <c:v>2.4529346966835268</c:v>
                </c:pt>
                <c:pt idx="299">
                  <c:v>2.4308296438946444</c:v>
                </c:pt>
                <c:pt idx="300">
                  <c:v>2.4093168120033694</c:v>
                </c:pt>
                <c:pt idx="301">
                  <c:v>2.3883731750958064</c:v>
                </c:pt>
                <c:pt idx="302">
                  <c:v>2.3679768755474715</c:v>
                </c:pt>
                <c:pt idx="303">
                  <c:v>2.3481071513866816</c:v>
                </c:pt>
                <c:pt idx="304">
                  <c:v>2.3287442689716822</c:v>
                </c:pt>
                <c:pt idx="305">
                  <c:v>2.3098694605368433</c:v>
                </c:pt>
                <c:pt idx="306">
                  <c:v>2.2914648662049806</c:v>
                </c:pt>
                <c:pt idx="307">
                  <c:v>2.2735134801001635</c:v>
                </c:pt>
                <c:pt idx="308">
                  <c:v>2.2559991002290261</c:v>
                </c:pt>
                <c:pt idx="309">
                  <c:v>2.2389062818286454</c:v>
                </c:pt>
                <c:pt idx="310">
                  <c:v>2.2222202939062763</c:v>
                </c:pt>
                <c:pt idx="311">
                  <c:v>2.2059270787206113</c:v>
                </c:pt>
                <c:pt idx="312">
                  <c:v>2.1900132139763007</c:v>
                </c:pt>
                <c:pt idx="313">
                  <c:v>2.1744658775233638</c:v>
                </c:pt>
                <c:pt idx="314">
                  <c:v>2.1592728143710804</c:v>
                </c:pt>
                <c:pt idx="315">
                  <c:v>2.1444223058422356</c:v>
                </c:pt>
                <c:pt idx="316">
                  <c:v>2.1299031407083051</c:v>
                </c:pt>
                <c:pt idx="317">
                  <c:v>2.1157045881595296</c:v>
                </c:pt>
                <c:pt idx="318">
                  <c:v>2.1018163724759189</c:v>
                </c:pt>
                <c:pt idx="319">
                  <c:v>2.0882286492762452</c:v>
                </c:pt>
                <c:pt idx="320">
                  <c:v>2.0749319832320694</c:v>
                </c:pt>
                <c:pt idx="321">
                  <c:v>2.0619173271429672</c:v>
                </c:pt>
                <c:pt idx="322">
                  <c:v>2.0491760022773726</c:v>
                </c:pt>
                <c:pt idx="323">
                  <c:v>2.0366996798910426</c:v>
                </c:pt>
                <c:pt idx="324">
                  <c:v>2.0244803638420215</c:v>
                </c:pt>
                <c:pt idx="325">
                  <c:v>2.0125103742272912</c:v>
                </c:pt>
                <c:pt idx="326">
                  <c:v>2.0007823319720259</c:v>
                </c:pt>
                <c:pt idx="327">
                  <c:v>1.9892891443076479</c:v>
                </c:pt>
                <c:pt idx="328">
                  <c:v>1.9780239910797082</c:v>
                </c:pt>
                <c:pt idx="329">
                  <c:v>1.9669803118309823</c:v>
                </c:pt>
                <c:pt idx="330">
                  <c:v>1.9561517936092936</c:v>
                </c:pt>
                <c:pt idx="331">
                  <c:v>1.9455323594532132</c:v>
                </c:pt>
                <c:pt idx="332">
                  <c:v>1.9351161575122537</c:v>
                </c:pt>
                <c:pt idx="333">
                  <c:v>1.9248975507612802</c:v>
                </c:pt>
                <c:pt idx="334">
                  <c:v>1.9148711072717499</c:v>
                </c:pt>
                <c:pt idx="335">
                  <c:v>1.9050315910050635</c:v>
                </c:pt>
                <c:pt idx="336">
                  <c:v>1.8953739530957208</c:v>
                </c:pt>
                <c:pt idx="337">
                  <c:v>1.8858933235942741</c:v>
                </c:pt>
                <c:pt idx="338">
                  <c:v>1.8765850036420952</c:v>
                </c:pt>
                <c:pt idx="339">
                  <c:v>1.8674444580519547</c:v>
                </c:pt>
                <c:pt idx="340">
                  <c:v>1.8584673082701244</c:v>
                </c:pt>
                <c:pt idx="341">
                  <c:v>1.8496493256973963</c:v>
                </c:pt>
                <c:pt idx="342">
                  <c:v>1.840986425347902</c:v>
                </c:pt>
                <c:pt idx="343">
                  <c:v>1.8324746598260335</c:v>
                </c:pt>
                <c:pt idx="344">
                  <c:v>1.8241102136030438</c:v>
                </c:pt>
                <c:pt idx="345">
                  <c:v>1.8158893975761483</c:v>
                </c:pt>
                <c:pt idx="346">
                  <c:v>1.8078086438940197</c:v>
                </c:pt>
                <c:pt idx="347">
                  <c:v>1.79986450103363</c:v>
                </c:pt>
                <c:pt idx="348">
                  <c:v>1.7920536291143554</c:v>
                </c:pt>
                <c:pt idx="349">
                  <c:v>1.7843727954361395</c:v>
                </c:pt>
                <c:pt idx="350">
                  <c:v>1.7768188702293575</c:v>
                </c:pt>
                <c:pt idx="351">
                  <c:v>1.7693888226047694</c:v>
                </c:pt>
                <c:pt idx="352">
                  <c:v>1.7620797166927029</c:v>
                </c:pt>
                <c:pt idx="353">
                  <c:v>1.7548887079612516</c:v>
                </c:pt>
                <c:pt idx="354">
                  <c:v>1.7478130397038982</c:v>
                </c:pt>
                <c:pt idx="355">
                  <c:v>1.7408500396875608</c:v>
                </c:pt>
                <c:pt idx="356">
                  <c:v>1.7339971169526078</c:v>
                </c:pt>
                <c:pt idx="357">
                  <c:v>1.7272517587568712</c:v>
                </c:pt>
                <c:pt idx="358">
                  <c:v>1.7206115276561769</c:v>
                </c:pt>
                <c:pt idx="359">
                  <c:v>1.7140740587143479</c:v>
                </c:pt>
                <c:pt idx="360">
                  <c:v>1.7076370568360482</c:v>
                </c:pt>
                <c:pt idx="361">
                  <c:v>1.701298294216204</c:v>
                </c:pt>
                <c:pt idx="362">
                  <c:v>1.6950556079001347</c:v>
                </c:pt>
                <c:pt idx="363">
                  <c:v>1.6889068974488242</c:v>
                </c:pt>
                <c:pt idx="364">
                  <c:v>1.6828501227040988</c:v>
                </c:pt>
                <c:pt idx="365">
                  <c:v>1.6768833016487756</c:v>
                </c:pt>
                <c:pt idx="366">
                  <c:v>1.6710045083571095</c:v>
                </c:pt>
                <c:pt idx="367">
                  <c:v>1.6652118710311359</c:v>
                </c:pt>
                <c:pt idx="368">
                  <c:v>1.6595035701187457</c:v>
                </c:pt>
                <c:pt idx="369">
                  <c:v>1.6538778365095657</c:v>
                </c:pt>
                <c:pt idx="370">
                  <c:v>1.6483329498049144</c:v>
                </c:pt>
                <c:pt idx="371">
                  <c:v>1.6428672366583195</c:v>
                </c:pt>
                <c:pt idx="372">
                  <c:v>1.6374790691832783</c:v>
                </c:pt>
                <c:pt idx="373">
                  <c:v>1.6321668634250885</c:v>
                </c:pt>
                <c:pt idx="374">
                  <c:v>1.6269290778937948</c:v>
                </c:pt>
                <c:pt idx="375">
                  <c:v>1.6217642121553943</c:v>
                </c:pt>
                <c:pt idx="376">
                  <c:v>1.6166708054786527</c:v>
                </c:pt>
                <c:pt idx="377">
                  <c:v>1.611647435534969</c:v>
                </c:pt>
                <c:pt idx="378">
                  <c:v>1.6066927171488934</c:v>
                </c:pt>
                <c:pt idx="379">
                  <c:v>1.6018053010970188</c:v>
                </c:pt>
                <c:pt idx="380">
                  <c:v>1.5969838729530645</c:v>
                </c:pt>
                <c:pt idx="381">
                  <c:v>1.5922271519771134</c:v>
                </c:pt>
                <c:pt idx="382">
                  <c:v>1.5875338900470366</c:v>
                </c:pt>
                <c:pt idx="383">
                  <c:v>1.5829028706302544</c:v>
                </c:pt>
                <c:pt idx="384">
                  <c:v>1.5783329077940764</c:v>
                </c:pt>
                <c:pt idx="385">
                  <c:v>1.5738228452529395</c:v>
                </c:pt>
                <c:pt idx="386">
                  <c:v>1.5693715554509506</c:v>
                </c:pt>
                <c:pt idx="387">
                  <c:v>1.5649779386782254</c:v>
                </c:pt>
                <c:pt idx="388">
                  <c:v>1.5606409222195801</c:v>
                </c:pt>
                <c:pt idx="389">
                  <c:v>1.5563594595341981</c:v>
                </c:pt>
                <c:pt idx="390">
                  <c:v>1.5521325294649753</c:v>
                </c:pt>
                <c:pt idx="391">
                  <c:v>1.5479591354763014</c:v>
                </c:pt>
                <c:pt idx="392">
                  <c:v>1.5438383049190803</c:v>
                </c:pt>
                <c:pt idx="393">
                  <c:v>1.5397690883218806</c:v>
                </c:pt>
                <c:pt idx="394">
                  <c:v>1.5357505587071254</c:v>
                </c:pt>
                <c:pt idx="395">
                  <c:v>1.5317818109313024</c:v>
                </c:pt>
                <c:pt idx="396">
                  <c:v>1.5278619610482256</c:v>
                </c:pt>
                <c:pt idx="397">
                  <c:v>1.5239901456943943</c:v>
                </c:pt>
                <c:pt idx="398">
                  <c:v>1.5201655214955871</c:v>
                </c:pt>
                <c:pt idx="399">
                  <c:v>1.5163872644938243</c:v>
                </c:pt>
                <c:pt idx="400">
                  <c:v>1.5126545695938896</c:v>
                </c:pt>
                <c:pt idx="401">
                  <c:v>1.5089666500286476</c:v>
                </c:pt>
                <c:pt idx="402">
                  <c:v>1.5053227368424067</c:v>
                </c:pt>
                <c:pt idx="403">
                  <c:v>1.5017220783916301</c:v>
                </c:pt>
                <c:pt idx="404">
                  <c:v>1.4981639398623141</c:v>
                </c:pt>
                <c:pt idx="405">
                  <c:v>1.4946476028033915</c:v>
                </c:pt>
                <c:pt idx="406">
                  <c:v>1.4911723646755484</c:v>
                </c:pt>
                <c:pt idx="407">
                  <c:v>1.4877375384148512</c:v>
                </c:pt>
                <c:pt idx="408">
                  <c:v>1.484342452010637</c:v>
                </c:pt>
                <c:pt idx="409">
                  <c:v>1.4809864480971147</c:v>
                </c:pt>
                <c:pt idx="410">
                  <c:v>1.4776688835581662</c:v>
                </c:pt>
                <c:pt idx="411">
                  <c:v>1.4743891291448525</c:v>
                </c:pt>
                <c:pt idx="412">
                  <c:v>1.4711465691051515</c:v>
                </c:pt>
                <c:pt idx="413">
                  <c:v>1.4679406008254723</c:v>
                </c:pt>
                <c:pt idx="414">
                  <c:v>1.4647706344835152</c:v>
                </c:pt>
                <c:pt idx="415">
                  <c:v>1.4616360927120566</c:v>
                </c:pt>
                <c:pt idx="416">
                  <c:v>1.4585364102732692</c:v>
                </c:pt>
                <c:pt idx="417">
                  <c:v>1.4554710337431793</c:v>
                </c:pt>
                <c:pt idx="418">
                  <c:v>1.4524394212059155</c:v>
                </c:pt>
                <c:pt idx="419">
                  <c:v>1.4494410419573747</c:v>
                </c:pt>
                <c:pt idx="420">
                  <c:v>1.4464753762179914</c:v>
                </c:pt>
                <c:pt idx="421">
                  <c:v>1.4435419148542683</c:v>
                </c:pt>
                <c:pt idx="422">
                  <c:v>1.4406401591087679</c:v>
                </c:pt>
                <c:pt idx="423">
                  <c:v>1.4377696203382611</c:v>
                </c:pt>
                <c:pt idx="424">
                  <c:v>1.4349298197597562</c:v>
                </c:pt>
                <c:pt idx="425">
                  <c:v>1.4321202882041246</c:v>
                </c:pt>
                <c:pt idx="426">
                  <c:v>1.4293405658770593</c:v>
                </c:pt>
                <c:pt idx="427">
                  <c:v>1.4265902021271226</c:v>
                </c:pt>
                <c:pt idx="428">
                  <c:v>1.4238687552206299</c:v>
                </c:pt>
                <c:pt idx="429">
                  <c:v>1.4211757921231392</c:v>
                </c:pt>
                <c:pt idx="430">
                  <c:v>1.4185108882873214</c:v>
                </c:pt>
                <c:pt idx="431">
                  <c:v>1.4158736274470007</c:v>
                </c:pt>
                <c:pt idx="432">
                  <c:v>1.4132636014171422</c:v>
                </c:pt>
                <c:pt idx="433">
                  <c:v>1.4106804098996057</c:v>
                </c:pt>
                <c:pt idx="434">
                  <c:v>1.4081236602944593</c:v>
                </c:pt>
                <c:pt idx="435">
                  <c:v>1.4055929675166781</c:v>
                </c:pt>
                <c:pt idx="436">
                  <c:v>1.403087953818041</c:v>
                </c:pt>
                <c:pt idx="437">
                  <c:v>1.4006082486140572</c:v>
                </c:pt>
                <c:pt idx="438">
                  <c:v>1.398153488315768</c:v>
                </c:pt>
                <c:pt idx="439">
                  <c:v>1.395723316166243</c:v>
                </c:pt>
                <c:pt idx="440">
                  <c:v>1.3933173820816434</c:v>
                </c:pt>
                <c:pt idx="441">
                  <c:v>1.3909353424966839</c:v>
                </c:pt>
                <c:pt idx="442">
                  <c:v>1.3885768602143667</c:v>
                </c:pt>
                <c:pt idx="443">
                  <c:v>1.3862416042598391</c:v>
                </c:pt>
                <c:pt idx="444">
                  <c:v>1.3839292497382532</c:v>
                </c:pt>
                <c:pt idx="445">
                  <c:v>1.3816394776964955</c:v>
                </c:pt>
                <c:pt idx="446">
                  <c:v>1.3793719749886626</c:v>
                </c:pt>
                <c:pt idx="447">
                  <c:v>1.3771264341451692</c:v>
                </c:pt>
                <c:pt idx="448">
                  <c:v>1.3749025532453731</c:v>
                </c:pt>
                <c:pt idx="449">
                  <c:v>1.3727000357936092</c:v>
                </c:pt>
                <c:pt idx="450">
                  <c:v>1.37051859059852</c:v>
                </c:pt>
                <c:pt idx="451">
                  <c:v>1.3683579316555921</c:v>
                </c:pt>
                <c:pt idx="452">
                  <c:v>1.3662177780327867</c:v>
                </c:pt>
                <c:pt idx="453">
                  <c:v>1.3640978537591837</c:v>
                </c:pt>
                <c:pt idx="454">
                  <c:v>1.3619978877165355</c:v>
                </c:pt>
                <c:pt idx="455">
                  <c:v>1.3599176135336473</c:v>
                </c:pt>
                <c:pt idx="456">
                  <c:v>1.3578567694834998</c:v>
                </c:pt>
                <c:pt idx="457">
                  <c:v>1.3558150983830277</c:v>
                </c:pt>
                <c:pt idx="458">
                  <c:v>1.3537923474954781</c:v>
                </c:pt>
                <c:pt idx="459">
                  <c:v>1.35178826843527</c:v>
                </c:pt>
                <c:pt idx="460">
                  <c:v>1.3498026170752799</c:v>
                </c:pt>
                <c:pt idx="461">
                  <c:v>1.3478351534564841</c:v>
                </c:pt>
                <c:pt idx="462">
                  <c:v>1.3458856416998868</c:v>
                </c:pt>
                <c:pt idx="463">
                  <c:v>1.3439538499206618</c:v>
                </c:pt>
                <c:pt idx="464">
                  <c:v>1.3420395501444595</c:v>
                </c:pt>
                <c:pt idx="465">
                  <c:v>1.3401425182257898</c:v>
                </c:pt>
                <c:pt idx="466">
                  <c:v>1.3382625337684502</c:v>
                </c:pt>
                <c:pt idx="467">
                  <c:v>1.3363993800479141</c:v>
                </c:pt>
                <c:pt idx="468">
                  <c:v>1.3345528439356442</c:v>
                </c:pt>
                <c:pt idx="469">
                  <c:v>1.332722715825255</c:v>
                </c:pt>
                <c:pt idx="470">
                  <c:v>1.3309087895604939</c:v>
                </c:pt>
                <c:pt idx="471">
                  <c:v>1.3291108623649717</c:v>
                </c:pt>
                <c:pt idx="472">
                  <c:v>1.3273287347735998</c:v>
                </c:pt>
                <c:pt idx="473">
                  <c:v>1.325562210565687</c:v>
                </c:pt>
                <c:pt idx="474">
                  <c:v>1.323811096699649</c:v>
                </c:pt>
                <c:pt idx="475">
                  <c:v>1.32207520324928</c:v>
                </c:pt>
                <c:pt idx="476">
                  <c:v>1.3203543433415521</c:v>
                </c:pt>
                <c:pt idx="477">
                  <c:v>1.3186483330958922</c:v>
                </c:pt>
                <c:pt idx="478">
                  <c:v>1.3169569915649029</c:v>
                </c:pt>
                <c:pt idx="479">
                  <c:v>1.3152801406764771</c:v>
                </c:pt>
                <c:pt idx="480">
                  <c:v>1.3136176051772779</c:v>
                </c:pt>
                <c:pt idx="481">
                  <c:v>1.3119692125775473</c:v>
                </c:pt>
                <c:pt idx="482">
                  <c:v>1.3103347930971938</c:v>
                </c:pt>
                <c:pt idx="483">
                  <c:v>1.3087141796131436</c:v>
                </c:pt>
                <c:pt idx="484">
                  <c:v>1.307107207607904</c:v>
                </c:pt>
                <c:pt idx="485">
                  <c:v>1.3055137151193175</c:v>
                </c:pt>
                <c:pt idx="486">
                  <c:v>1.3039335426914729</c:v>
                </c:pt>
                <c:pt idx="487">
                  <c:v>1.3023665333267367</c:v>
                </c:pt>
                <c:pt idx="488">
                  <c:v>1.3008125324388786</c:v>
                </c:pt>
                <c:pt idx="489">
                  <c:v>1.2992713878072695</c:v>
                </c:pt>
                <c:pt idx="490">
                  <c:v>1.2977429495321073</c:v>
                </c:pt>
                <c:pt idx="491">
                  <c:v>1.2962270699906611</c:v>
                </c:pt>
                <c:pt idx="492">
                  <c:v>1.2947236037944923</c:v>
                </c:pt>
                <c:pt idx="493">
                  <c:v>1.2932324077476414</c:v>
                </c:pt>
                <c:pt idx="494">
                  <c:v>1.2917533408057376</c:v>
                </c:pt>
                <c:pt idx="495">
                  <c:v>1.2902862640360282</c:v>
                </c:pt>
                <c:pt idx="496">
                  <c:v>1.2888310405782866</c:v>
                </c:pt>
                <c:pt idx="497">
                  <c:v>1.2873875356065834</c:v>
                </c:pt>
                <c:pt idx="498">
                  <c:v>1.2859556162919008</c:v>
                </c:pt>
                <c:pt idx="499">
                  <c:v>1.2845351517655668</c:v>
                </c:pt>
              </c:numCache>
            </c:numRef>
          </c:yVal>
          <c:smooth val="1"/>
          <c:extLst>
            <c:ext xmlns:c16="http://schemas.microsoft.com/office/drawing/2014/chart" uri="{C3380CC4-5D6E-409C-BE32-E72D297353CC}">
              <c16:uniqueId val="{00000002-5459-4585-A86B-73B7D5C7D29F}"/>
            </c:ext>
          </c:extLst>
        </c:ser>
        <c:dLbls>
          <c:showLegendKey val="0"/>
          <c:showVal val="0"/>
          <c:showCatName val="0"/>
          <c:showSerName val="0"/>
          <c:showPercent val="0"/>
          <c:showBubbleSize val="0"/>
        </c:dLbls>
        <c:axId val="2026358032"/>
        <c:axId val="2026361424"/>
      </c:scatterChart>
      <c:valAx>
        <c:axId val="2026358032"/>
        <c:scaling>
          <c:orientation val="minMax"/>
          <c:max val="3"/>
        </c:scaling>
        <c:delete val="0"/>
        <c:axPos val="b"/>
        <c:majorGridlines/>
        <c:title>
          <c:tx>
            <c:rich>
              <a:bodyPr/>
              <a:lstStyle/>
              <a:p>
                <a:pPr>
                  <a:defRPr b="0"/>
                </a:pPr>
                <a:r>
                  <a:rPr lang="en-US" b="0"/>
                  <a:t>Frequency (rad/s)</a:t>
                </a:r>
              </a:p>
            </c:rich>
          </c:tx>
          <c:overlay val="0"/>
        </c:title>
        <c:numFmt formatCode="0.0" sourceLinked="0"/>
        <c:majorTickMark val="out"/>
        <c:minorTickMark val="none"/>
        <c:tickLblPos val="nextTo"/>
        <c:crossAx val="2026361424"/>
        <c:crosses val="autoZero"/>
        <c:crossBetween val="midCat"/>
      </c:valAx>
      <c:valAx>
        <c:axId val="2026361424"/>
        <c:scaling>
          <c:orientation val="minMax"/>
          <c:max val="11"/>
          <c:min val="0"/>
        </c:scaling>
        <c:delete val="0"/>
        <c:axPos val="l"/>
        <c:title>
          <c:tx>
            <c:rich>
              <a:bodyPr rot="-5400000" vert="horz"/>
              <a:lstStyle/>
              <a:p>
                <a:pPr>
                  <a:defRPr b="0"/>
                </a:pPr>
                <a:r>
                  <a:rPr lang="en-US" b="0"/>
                  <a:t>Magnitude</a:t>
                </a:r>
              </a:p>
            </c:rich>
          </c:tx>
          <c:layout>
            <c:manualLayout>
              <c:xMode val="edge"/>
              <c:yMode val="edge"/>
              <c:x val="2.2038495188101501E-3"/>
              <c:y val="0.38535182796527001"/>
            </c:manualLayout>
          </c:layout>
          <c:overlay val="0"/>
        </c:title>
        <c:numFmt formatCode="0" sourceLinked="0"/>
        <c:majorTickMark val="out"/>
        <c:minorTickMark val="none"/>
        <c:tickLblPos val="nextTo"/>
        <c:crossAx val="2026358032"/>
        <c:crosses val="autoZero"/>
        <c:crossBetween val="midCat"/>
      </c:valAx>
    </c:plotArea>
    <c:legend>
      <c:legendPos val="r"/>
      <c:layout>
        <c:manualLayout>
          <c:xMode val="edge"/>
          <c:yMode val="edge"/>
          <c:x val="0.63452690288713898"/>
          <c:y val="0.31477161831281197"/>
          <c:w val="0.34602865266841598"/>
          <c:h val="0.14592247475615799"/>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5002013814769299"/>
          <c:y val="1.8922852983988402E-2"/>
          <c:w val="0.79995106430110596"/>
          <c:h val="0.90654813309626603"/>
        </c:manualLayout>
      </c:layout>
      <c:scatterChart>
        <c:scatterStyle val="lineMarker"/>
        <c:varyColors val="0"/>
        <c:ser>
          <c:idx val="0"/>
          <c:order val="0"/>
          <c:tx>
            <c:strRef>
              <c:f>'Simulated data (low damping)'!$K$19</c:f>
              <c:strCache>
                <c:ptCount val="1"/>
                <c:pt idx="0">
                  <c:v>displacement</c:v>
                </c:pt>
              </c:strCache>
            </c:strRef>
          </c:tx>
          <c:spPr>
            <a:ln w="76200" cmpd="sng">
              <a:solidFill>
                <a:schemeClr val="accent3"/>
              </a:solidFill>
            </a:ln>
          </c:spPr>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damping)'!$L$21:$L$520</c:f>
              <c:numCache>
                <c:formatCode>0.000</c:formatCode>
                <c:ptCount val="500"/>
                <c:pt idx="0">
                  <c:v>5.0250833308124118E-3</c:v>
                </c:pt>
                <c:pt idx="1">
                  <c:v>5.3203146305694678E-3</c:v>
                </c:pt>
                <c:pt idx="2">
                  <c:v>5.6160911907541331E-3</c:v>
                </c:pt>
                <c:pt idx="3">
                  <c:v>5.9124441742543421E-3</c:v>
                </c:pt>
                <c:pt idx="4">
                  <c:v>6.2094049424621118E-3</c:v>
                </c:pt>
                <c:pt idx="5">
                  <c:v>6.5070050665803235E-3</c:v>
                </c:pt>
                <c:pt idx="6">
                  <c:v>6.8052763390827088E-3</c:v>
                </c:pt>
                <c:pt idx="7">
                  <c:v>7.1042507853359528E-3</c:v>
                </c:pt>
                <c:pt idx="8">
                  <c:v>7.4039606753930247E-3</c:v>
                </c:pt>
                <c:pt idx="9">
                  <c:v>7.7044385359671006E-3</c:v>
                </c:pt>
                <c:pt idx="10">
                  <c:v>8.0057171625956321E-3</c:v>
                </c:pt>
                <c:pt idx="11">
                  <c:v>8.3078296320043769E-3</c:v>
                </c:pt>
                <c:pt idx="12">
                  <c:v>8.6108093146814845E-3</c:v>
                </c:pt>
                <c:pt idx="13">
                  <c:v>8.914689887671948E-3</c:v>
                </c:pt>
                <c:pt idx="14">
                  <c:v>9.2195053476030915E-3</c:v>
                </c:pt>
                <c:pt idx="15">
                  <c:v>9.525290023952011E-3</c:v>
                </c:pt>
                <c:pt idx="16">
                  <c:v>9.8320785925662055E-3</c:v>
                </c:pt>
                <c:pt idx="17">
                  <c:v>1.013990608944903E-2</c:v>
                </c:pt>
                <c:pt idx="18">
                  <c:v>1.0448807924821876E-2</c:v>
                </c:pt>
                <c:pt idx="19">
                  <c:v>1.0758819897475414E-2</c:v>
                </c:pt>
                <c:pt idx="20">
                  <c:v>1.106997820942259E-2</c:v>
                </c:pt>
                <c:pt idx="21">
                  <c:v>1.1382319480866508E-2</c:v>
                </c:pt>
                <c:pt idx="22">
                  <c:v>1.1695880765496712E-2</c:v>
                </c:pt>
                <c:pt idx="23">
                  <c:v>1.2010699566127893E-2</c:v>
                </c:pt>
                <c:pt idx="24">
                  <c:v>1.2326813850695478E-2</c:v>
                </c:pt>
                <c:pt idx="25">
                  <c:v>1.2644262068623095E-2</c:v>
                </c:pt>
                <c:pt idx="26">
                  <c:v>1.2963083167577348E-2</c:v>
                </c:pt>
                <c:pt idx="27">
                  <c:v>1.3283316610626006E-2</c:v>
                </c:pt>
                <c:pt idx="28">
                  <c:v>1.3605002393816207E-2</c:v>
                </c:pt>
                <c:pt idx="29">
                  <c:v>1.3928181064189846E-2</c:v>
                </c:pt>
                <c:pt idx="30">
                  <c:v>1.4252893738254094E-2</c:v>
                </c:pt>
                <c:pt idx="31">
                  <c:v>1.4579182120925472E-2</c:v>
                </c:pt>
                <c:pt idx="32">
                  <c:v>1.4907088524966765E-2</c:v>
                </c:pt>
                <c:pt idx="33">
                  <c:v>1.5236655890936677E-2</c:v>
                </c:pt>
                <c:pt idx="34">
                  <c:v>1.5567927807672979E-2</c:v>
                </c:pt>
                <c:pt idx="35">
                  <c:v>1.5900948533330631E-2</c:v>
                </c:pt>
                <c:pt idx="36">
                  <c:v>1.6235763016997289E-2</c:v>
                </c:pt>
                <c:pt idx="37">
                  <c:v>1.65724169209094E-2</c:v>
                </c:pt>
                <c:pt idx="38">
                  <c:v>1.6910956643293066E-2</c:v>
                </c:pt>
                <c:pt idx="39">
                  <c:v>1.7251429341854904E-2</c:v>
                </c:pt>
                <c:pt idx="40">
                  <c:v>1.7593882957949013E-2</c:v>
                </c:pt>
                <c:pt idx="41">
                  <c:v>1.7938366241447304E-2</c:v>
                </c:pt>
                <c:pt idx="42">
                  <c:v>1.8284928776341598E-2</c:v>
                </c:pt>
                <c:pt idx="43">
                  <c:v>1.8633621007107127E-2</c:v>
                </c:pt>
                <c:pt idx="44">
                  <c:v>1.8984494265858125E-2</c:v>
                </c:pt>
                <c:pt idx="45">
                  <c:v>1.9337600800327748E-2</c:v>
                </c:pt>
                <c:pt idx="46">
                  <c:v>1.9692993802705762E-2</c:v>
                </c:pt>
                <c:pt idx="47">
                  <c:v>2.0050727439368966E-2</c:v>
                </c:pt>
                <c:pt idx="48">
                  <c:v>2.0410856881540835E-2</c:v>
                </c:pt>
                <c:pt idx="49">
                  <c:v>2.0773438336918412E-2</c:v>
                </c:pt>
                <c:pt idx="50">
                  <c:v>2.1138529082306168E-2</c:v>
                </c:pt>
                <c:pt idx="51">
                  <c:v>2.1506187497298396E-2</c:v>
                </c:pt>
                <c:pt idx="52">
                  <c:v>2.1876473099053464E-2</c:v>
                </c:pt>
                <c:pt idx="53">
                  <c:v>2.2249446578205209E-2</c:v>
                </c:pt>
                <c:pt idx="54">
                  <c:v>2.2625169835958941E-2</c:v>
                </c:pt>
                <c:pt idx="55">
                  <c:v>2.3003706022421449E-2</c:v>
                </c:pt>
                <c:pt idx="56">
                  <c:v>2.3385119576216942E-2</c:v>
                </c:pt>
                <c:pt idx="57">
                  <c:v>2.3769476265443106E-2</c:v>
                </c:pt>
                <c:pt idx="58">
                  <c:v>2.4156843230023987E-2</c:v>
                </c:pt>
                <c:pt idx="59">
                  <c:v>2.4547289025519177E-2</c:v>
                </c:pt>
                <c:pt idx="60">
                  <c:v>2.4940883668451388E-2</c:v>
                </c:pt>
                <c:pt idx="61">
                  <c:v>2.5337698683217804E-2</c:v>
                </c:pt>
                <c:pt idx="62">
                  <c:v>2.5737807150653307E-2</c:v>
                </c:pt>
                <c:pt idx="63">
                  <c:v>2.6141283758317299E-2</c:v>
                </c:pt>
                <c:pt idx="64">
                  <c:v>2.6548204852579145E-2</c:v>
                </c:pt>
                <c:pt idx="65">
                  <c:v>2.6958648492581005E-2</c:v>
                </c:pt>
                <c:pt idx="66">
                  <c:v>2.7372694506160741E-2</c:v>
                </c:pt>
                <c:pt idx="67">
                  <c:v>2.7790424547821452E-2</c:v>
                </c:pt>
                <c:pt idx="68">
                  <c:v>2.8211922158838863E-2</c:v>
                </c:pt>
                <c:pt idx="69">
                  <c:v>2.8637272829602118E-2</c:v>
                </c:pt>
                <c:pt idx="70">
                  <c:v>2.9066564064288387E-2</c:v>
                </c:pt>
                <c:pt idx="71">
                  <c:v>2.9499885447976954E-2</c:v>
                </c:pt>
                <c:pt idx="72">
                  <c:v>2.9937328716313657E-2</c:v>
                </c:pt>
                <c:pt idx="73">
                  <c:v>3.037898782784252E-2</c:v>
                </c:pt>
                <c:pt idx="74">
                  <c:v>3.0824959039127145E-2</c:v>
                </c:pt>
                <c:pt idx="75">
                  <c:v>3.1275340982791298E-2</c:v>
                </c:pt>
                <c:pt idx="76">
                  <c:v>3.1730234748614493E-2</c:v>
                </c:pt>
                <c:pt idx="77">
                  <c:v>3.2189743967825792E-2</c:v>
                </c:pt>
                <c:pt idx="78">
                  <c:v>3.265397490074682E-2</c:v>
                </c:pt>
                <c:pt idx="79">
                  <c:v>3.312303652794267E-2</c:v>
                </c:pt>
                <c:pt idx="80">
                  <c:v>3.3597040645048558E-2</c:v>
                </c:pt>
                <c:pt idx="81">
                  <c:v>3.4076101961448654E-2</c:v>
                </c:pt>
                <c:pt idx="82">
                  <c:v>3.4560338202993562E-2</c:v>
                </c:pt>
                <c:pt idx="83">
                  <c:v>3.5049870218953186E-2</c:v>
                </c:pt>
                <c:pt idx="84">
                  <c:v>3.5544822093412497E-2</c:v>
                </c:pt>
                <c:pt idx="85">
                  <c:v>3.6045321261329429E-2</c:v>
                </c:pt>
                <c:pt idx="86">
                  <c:v>3.6551498629486624E-2</c:v>
                </c:pt>
                <c:pt idx="87">
                  <c:v>3.7063488702581825E-2</c:v>
                </c:pt>
                <c:pt idx="88">
                  <c:v>3.7581429714715502E-2</c:v>
                </c:pt>
                <c:pt idx="89">
                  <c:v>3.8105463766549733E-2</c:v>
                </c:pt>
                <c:pt idx="90">
                  <c:v>3.8635736968427745E-2</c:v>
                </c:pt>
                <c:pt idx="91">
                  <c:v>3.9172399589760737E-2</c:v>
                </c:pt>
                <c:pt idx="92">
                  <c:v>3.9715606215006624E-2</c:v>
                </c:pt>
                <c:pt idx="93">
                  <c:v>4.0265515906584663E-2</c:v>
                </c:pt>
                <c:pt idx="94">
                  <c:v>4.0822292375090281E-2</c:v>
                </c:pt>
                <c:pt idx="95">
                  <c:v>4.1386104157196721E-2</c:v>
                </c:pt>
                <c:pt idx="96">
                  <c:v>4.1957124801653332E-2</c:v>
                </c:pt>
                <c:pt idx="97">
                  <c:v>4.2535533063815335E-2</c:v>
                </c:pt>
                <c:pt idx="98">
                  <c:v>4.312151310916728E-2</c:v>
                </c:pt>
                <c:pt idx="99">
                  <c:v>4.3715254726330137E-2</c:v>
                </c:pt>
                <c:pt idx="100">
                  <c:v>4.4316953550073646E-2</c:v>
                </c:pt>
                <c:pt idx="101">
                  <c:v>4.4926811294887847E-2</c:v>
                </c:pt>
                <c:pt idx="102">
                  <c:v>4.554503599970304E-2</c:v>
                </c:pt>
                <c:pt idx="103">
                  <c:v>4.6171842284385381E-2</c:v>
                </c:pt>
                <c:pt idx="104">
                  <c:v>4.6807451618675659E-2</c:v>
                </c:pt>
                <c:pt idx="105">
                  <c:v>4.7452092604282299E-2</c:v>
                </c:pt>
                <c:pt idx="106">
                  <c:v>4.8106001270886607E-2</c:v>
                </c:pt>
                <c:pt idx="107">
                  <c:v>4.8769421386867684E-2</c:v>
                </c:pt>
                <c:pt idx="108">
                  <c:v>4.9442604785609509E-2</c:v>
                </c:pt>
                <c:pt idx="109">
                  <c:v>5.0125811708309514E-2</c:v>
                </c:pt>
                <c:pt idx="110">
                  <c:v>5.0819311164271165E-2</c:v>
                </c:pt>
                <c:pt idx="111">
                  <c:v>5.1523381309730096E-2</c:v>
                </c:pt>
                <c:pt idx="112">
                  <c:v>5.2238309846335373E-2</c:v>
                </c:pt>
                <c:pt idx="113">
                  <c:v>5.2964394440486388E-2</c:v>
                </c:pt>
                <c:pt idx="114">
                  <c:v>5.370194316480921E-2</c:v>
                </c:pt>
                <c:pt idx="115">
                  <c:v>5.4451274963147618E-2</c:v>
                </c:pt>
                <c:pt idx="116">
                  <c:v>5.5212720140542501E-2</c:v>
                </c:pt>
                <c:pt idx="117">
                  <c:v>5.5986620879778841E-2</c:v>
                </c:pt>
                <c:pt idx="118">
                  <c:v>5.6773331786195126E-2</c:v>
                </c:pt>
                <c:pt idx="119">
                  <c:v>5.7573220462573557E-2</c:v>
                </c:pt>
                <c:pt idx="120">
                  <c:v>5.8386668116064772E-2</c:v>
                </c:pt>
                <c:pt idx="121">
                  <c:v>5.9214070199246245E-2</c:v>
                </c:pt>
                <c:pt idx="122">
                  <c:v>6.0055837087572082E-2</c:v>
                </c:pt>
                <c:pt idx="123">
                  <c:v>6.0912394795643574E-2</c:v>
                </c:pt>
                <c:pt idx="124">
                  <c:v>6.1784185734916765E-2</c:v>
                </c:pt>
                <c:pt idx="125">
                  <c:v>6.2671669515665648E-2</c:v>
                </c:pt>
                <c:pt idx="126">
                  <c:v>6.3575323796240965E-2</c:v>
                </c:pt>
                <c:pt idx="127">
                  <c:v>6.4495645182904182E-2</c:v>
                </c:pt>
                <c:pt idx="128">
                  <c:v>6.5433150183778724E-2</c:v>
                </c:pt>
                <c:pt idx="129">
                  <c:v>6.6388376220745018E-2</c:v>
                </c:pt>
                <c:pt idx="130">
                  <c:v>6.7361882703418904E-2</c:v>
                </c:pt>
                <c:pt idx="131">
                  <c:v>6.8354252169691307E-2</c:v>
                </c:pt>
                <c:pt idx="132">
                  <c:v>6.9366091497681123E-2</c:v>
                </c:pt>
                <c:pt idx="133">
                  <c:v>7.0398033194358653E-2</c:v>
                </c:pt>
                <c:pt idx="134">
                  <c:v>7.1450736766543413E-2</c:v>
                </c:pt>
                <c:pt idx="135">
                  <c:v>7.2524890180468371E-2</c:v>
                </c:pt>
                <c:pt idx="136">
                  <c:v>7.3621211416638951E-2</c:v>
                </c:pt>
                <c:pt idx="137">
                  <c:v>7.474045012730296E-2</c:v>
                </c:pt>
                <c:pt idx="138">
                  <c:v>7.5883389404495086E-2</c:v>
                </c:pt>
                <c:pt idx="139">
                  <c:v>7.7050847667331251E-2</c:v>
                </c:pt>
                <c:pt idx="140">
                  <c:v>7.8243680678011129E-2</c:v>
                </c:pt>
                <c:pt idx="141">
                  <c:v>7.9462783696852154E-2</c:v>
                </c:pt>
                <c:pt idx="142">
                  <c:v>8.070909378763097E-2</c:v>
                </c:pt>
                <c:pt idx="143">
                  <c:v>8.1983592285562443E-2</c:v>
                </c:pt>
                <c:pt idx="144">
                  <c:v>8.3287307441410122E-2</c:v>
                </c:pt>
                <c:pt idx="145">
                  <c:v>8.4621317256512382E-2</c:v>
                </c:pt>
                <c:pt idx="146">
                  <c:v>8.5986752524938231E-2</c:v>
                </c:pt>
                <c:pt idx="147">
                  <c:v>8.7384800100571064E-2</c:v>
                </c:pt>
                <c:pt idx="148">
                  <c:v>8.881670640868225E-2</c:v>
                </c:pt>
                <c:pt idx="149">
                  <c:v>9.0283781223515103E-2</c:v>
                </c:pt>
                <c:pt idx="150">
                  <c:v>9.1787401735581656E-2</c:v>
                </c:pt>
                <c:pt idx="151">
                  <c:v>9.3329016934808259E-2</c:v>
                </c:pt>
                <c:pt idx="152">
                  <c:v>9.4910152338381126E-2</c:v>
                </c:pt>
                <c:pt idx="153">
                  <c:v>9.6532415095179999E-2</c:v>
                </c:pt>
                <c:pt idx="154">
                  <c:v>9.8197499502084756E-2</c:v>
                </c:pt>
                <c:pt idx="155">
                  <c:v>9.9907192971250058E-2</c:v>
                </c:pt>
                <c:pt idx="156">
                  <c:v>0.10166338249171637</c:v>
                </c:pt>
                <c:pt idx="157">
                  <c:v>0.10346806163353112</c:v>
                </c:pt>
                <c:pt idx="158">
                  <c:v>0.1053233381479612</c:v>
                </c:pt>
                <c:pt idx="159">
                  <c:v>0.1072314422234743</c:v>
                </c:pt>
                <c:pt idx="160">
                  <c:v>0.10919473546404804</c:v>
                </c:pt>
                <c:pt idx="161">
                  <c:v>0.11121572066414846</c:v>
                </c:pt>
                <c:pt idx="162">
                  <c:v>0.1132970524635315</c:v>
                </c:pt>
                <c:pt idx="163">
                  <c:v>0.11544154897501771</c:v>
                </c:pt>
                <c:pt idx="164">
                  <c:v>0.11765220448974942</c:v>
                </c:pt>
                <c:pt idx="165">
                  <c:v>0.119932203377367</c:v>
                </c:pt>
                <c:pt idx="166">
                  <c:v>0.12228493531328016</c:v>
                </c:pt>
                <c:pt idx="167">
                  <c:v>0.12471401198204585</c:v>
                </c:pt>
                <c:pt idx="168">
                  <c:v>0.12722328542512693</c:v>
                </c:pt>
                <c:pt idx="169">
                  <c:v>0.12981686822339078</c:v>
                </c:pt>
                <c:pt idx="170">
                  <c:v>0.13249915573007115</c:v>
                </c:pt>
                <c:pt idx="171">
                  <c:v>0.13527485059910699</c:v>
                </c:pt>
                <c:pt idx="172">
                  <c:v>0.1381489898874346</c:v>
                </c:pt>
                <c:pt idx="173">
                  <c:v>0.14112697504870234</c:v>
                </c:pt>
                <c:pt idx="174">
                  <c:v>0.144214605180916</c:v>
                </c:pt>
                <c:pt idx="175">
                  <c:v>0.14741811394278273</c:v>
                </c:pt>
                <c:pt idx="176">
                  <c:v>0.15074421061429807</c:v>
                </c:pt>
                <c:pt idx="177">
                  <c:v>0.15420012584795489</c:v>
                </c:pt>
                <c:pt idx="178">
                  <c:v>0.15779366273970519</c:v>
                </c:pt>
                <c:pt idx="179">
                  <c:v>0.16153325394569573</c:v>
                </c:pt>
                <c:pt idx="180">
                  <c:v>0.16542802568452047</c:v>
                </c:pt>
                <c:pt idx="181">
                  <c:v>0.16948786959852605</c:v>
                </c:pt>
                <c:pt idx="182">
                  <c:v>0.17372352360550189</c:v>
                </c:pt>
                <c:pt idx="183">
                  <c:v>0.1781466630586539</c:v>
                </c:pt>
                <c:pt idx="184">
                  <c:v>0.18277000375389615</c:v>
                </c:pt>
                <c:pt idx="185">
                  <c:v>0.18760741858627575</c:v>
                </c:pt>
                <c:pt idx="186">
                  <c:v>0.19267406997040426</c:v>
                </c:pt>
                <c:pt idx="187">
                  <c:v>0.19798656051368382</c:v>
                </c:pt>
                <c:pt idx="188">
                  <c:v>0.20356310487884494</c:v>
                </c:pt>
                <c:pt idx="189">
                  <c:v>0.20942372630978476</c:v>
                </c:pt>
                <c:pt idx="190">
                  <c:v>0.21559048194146788</c:v>
                </c:pt>
                <c:pt idx="191">
                  <c:v>0.22208772179481526</c:v>
                </c:pt>
                <c:pt idx="192">
                  <c:v>0.22894238730067482</c:v>
                </c:pt>
                <c:pt idx="193">
                  <c:v>0.23618435633956658</c:v>
                </c:pt>
                <c:pt idx="194">
                  <c:v>0.24384684317062527</c:v>
                </c:pt>
                <c:pt idx="195">
                  <c:v>0.25196686330871859</c:v>
                </c:pt>
                <c:pt idx="196">
                  <c:v>0.26058577545966277</c:v>
                </c:pt>
                <c:pt idx="197">
                  <c:v>0.26974991512013374</c:v>
                </c:pt>
                <c:pt idx="198">
                  <c:v>0.27951133748709056</c:v>
                </c:pt>
                <c:pt idx="199">
                  <c:v>0.28992869101331159</c:v>
                </c:pt>
                <c:pt idx="200">
                  <c:v>0.30106824741810734</c:v>
                </c:pt>
                <c:pt idx="201">
                  <c:v>0.31300511935244218</c:v>
                </c:pt>
                <c:pt idx="202">
                  <c:v>0.32582470335979768</c:v>
                </c:pt>
                <c:pt idx="203">
                  <c:v>0.33962439337308131</c:v>
                </c:pt>
                <c:pt idx="204">
                  <c:v>0.35451561876825055</c:v>
                </c:pt>
                <c:pt idx="205">
                  <c:v>0.37062627080687038</c:v>
                </c:pt>
                <c:pt idx="206">
                  <c:v>0.38810359164854974</c:v>
                </c:pt>
                <c:pt idx="207">
                  <c:v>0.40711760986537554</c:v>
                </c:pt>
                <c:pt idx="208">
                  <c:v>0.42786521325521132</c:v>
                </c:pt>
                <c:pt idx="209">
                  <c:v>0.45057494941215021</c:v>
                </c:pt>
                <c:pt idx="210">
                  <c:v>0.47551262916250148</c:v>
                </c:pt>
                <c:pt idx="211">
                  <c:v>0.50298776391709432</c:v>
                </c:pt>
                <c:pt idx="212">
                  <c:v>0.53336077183403774</c:v>
                </c:pt>
                <c:pt idx="213">
                  <c:v>0.56705070059072626</c:v>
                </c:pt>
                <c:pt idx="214">
                  <c:v>0.60454287427792885</c:v>
                </c:pt>
                <c:pt idx="215">
                  <c:v>0.64639528364573695</c:v>
                </c:pt>
                <c:pt idx="216">
                  <c:v>0.69324156992272734</c:v>
                </c:pt>
                <c:pt idx="217">
                  <c:v>0.74578694514843202</c:v>
                </c:pt>
                <c:pt idx="218">
                  <c:v>0.80479123080765791</c:v>
                </c:pt>
                <c:pt idx="219">
                  <c:v>0.87103049777897545</c:v>
                </c:pt>
                <c:pt idx="220">
                  <c:v>0.9452263165791599</c:v>
                </c:pt>
                <c:pt idx="221">
                  <c:v>1.0279314720010018</c:v>
                </c:pt>
                <c:pt idx="222">
                  <c:v>1.1193672281643556</c:v>
                </c:pt>
                <c:pt idx="223">
                  <c:v>1.2192251999237396</c:v>
                </c:pt>
                <c:pt idx="224">
                  <c:v>1.326478725538754</c:v>
                </c:pt>
                <c:pt idx="225">
                  <c:v>1.4392838602597962</c:v>
                </c:pt>
                <c:pt idx="226">
                  <c:v>1.5550590739845729</c:v>
                </c:pt>
                <c:pt idx="227">
                  <c:v>1.6707821780734196</c:v>
                </c:pt>
                <c:pt idx="228">
                  <c:v>1.7834389756920803</c:v>
                </c:pt>
                <c:pt idx="229">
                  <c:v>1.8904690242598015</c:v>
                </c:pt>
                <c:pt idx="230">
                  <c:v>1.9900556950780368</c:v>
                </c:pt>
                <c:pt idx="231">
                  <c:v>2.0811987811684123</c:v>
                </c:pt>
                <c:pt idx="232">
                  <c:v>2.1636109557536383</c:v>
                </c:pt>
                <c:pt idx="233">
                  <c:v>2.2375276952986023</c:v>
                </c:pt>
                <c:pt idx="234">
                  <c:v>2.3035098195183381</c:v>
                </c:pt>
                <c:pt idx="235">
                  <c:v>2.3622823099713939</c:v>
                </c:pt>
                <c:pt idx="236">
                  <c:v>2.4146216254707369</c:v>
                </c:pt>
                <c:pt idx="237">
                  <c:v>2.4612862301547791</c:v>
                </c:pt>
                <c:pt idx="238">
                  <c:v>2.502979118421722</c:v>
                </c:pt>
                <c:pt idx="239">
                  <c:v>2.540331407754306</c:v>
                </c:pt>
                <c:pt idx="240">
                  <c:v>2.5738985763323865</c:v>
                </c:pt>
                <c:pt idx="241">
                  <c:v>2.6041636102156085</c:v>
                </c:pt>
                <c:pt idx="242">
                  <c:v>2.6315434638633102</c:v>
                </c:pt>
                <c:pt idx="243">
                  <c:v>2.6563967245480775</c:v>
                </c:pt>
                <c:pt idx="244">
                  <c:v>2.6790313249501523</c:v>
                </c:pt>
                <c:pt idx="245">
                  <c:v>2.6997117262442414</c:v>
                </c:pt>
                <c:pt idx="246">
                  <c:v>2.7186653278077828</c:v>
                </c:pt>
                <c:pt idx="247">
                  <c:v>2.7360880428722867</c:v>
                </c:pt>
                <c:pt idx="248">
                  <c:v>2.7521490733250338</c:v>
                </c:pt>
                <c:pt idx="249">
                  <c:v>2.766994959651659</c:v>
                </c:pt>
                <c:pt idx="250">
                  <c:v>2.7807529966761106</c:v>
                </c:pt>
                <c:pt idx="251">
                  <c:v>2.7935341057497203</c:v>
                </c:pt>
                <c:pt idx="252">
                  <c:v>2.8054352470241639</c:v>
                </c:pt>
                <c:pt idx="253">
                  <c:v>2.8165414456430962</c:v>
                </c:pt>
                <c:pt idx="254">
                  <c:v>2.8269274953428343</c:v>
                </c:pt>
                <c:pt idx="255">
                  <c:v>2.8366593931700517</c:v>
                </c:pt>
                <c:pt idx="256">
                  <c:v>2.845795550282582</c:v>
                </c:pt>
                <c:pt idx="257">
                  <c:v>2.854387816240318</c:v>
                </c:pt>
                <c:pt idx="258">
                  <c:v>2.8624823477883297</c:v>
                </c:pt>
                <c:pt idx="259">
                  <c:v>2.8701203477771751</c:v>
                </c:pt>
                <c:pt idx="260">
                  <c:v>2.8773386954212929</c:v>
                </c:pt>
                <c:pt idx="261">
                  <c:v>2.8841704854284798</c:v>
                </c:pt>
                <c:pt idx="262">
                  <c:v>2.8906454905151184</c:v>
                </c:pt>
                <c:pt idx="263">
                  <c:v>2.8967905593415679</c:v>
                </c:pt>
                <c:pt idx="264">
                  <c:v>2.9026299598646492</c:v>
                </c:pt>
                <c:pt idx="265">
                  <c:v>2.908185676429639</c:v>
                </c:pt>
                <c:pt idx="266">
                  <c:v>2.913477667546458</c:v>
                </c:pt>
                <c:pt idx="267">
                  <c:v>2.9185240901595146</c:v>
                </c:pt>
                <c:pt idx="268">
                  <c:v>2.9233414952835064</c:v>
                </c:pt>
                <c:pt idx="269">
                  <c:v>2.9279449991022317</c:v>
                </c:pt>
                <c:pt idx="270">
                  <c:v>2.9323484329847318</c:v>
                </c:pt>
                <c:pt idx="271">
                  <c:v>2.9365644753389026</c:v>
                </c:pt>
                <c:pt idx="272">
                  <c:v>2.9406047677777121</c:v>
                </c:pt>
                <c:pt idx="273">
                  <c:v>2.9444800177014745</c:v>
                </c:pt>
                <c:pt idx="274">
                  <c:v>2.9482000890884237</c:v>
                </c:pt>
                <c:pt idx="275">
                  <c:v>2.9517740830245676</c:v>
                </c:pt>
                <c:pt idx="276">
                  <c:v>2.9552104092839513</c:v>
                </c:pt>
                <c:pt idx="277">
                  <c:v>2.9585168500849175</c:v>
                </c:pt>
                <c:pt idx="278">
                  <c:v>2.9617006169910622</c:v>
                </c:pt>
                <c:pt idx="279">
                  <c:v>2.9647684017924996</c:v>
                </c:pt>
                <c:pt idx="280">
                  <c:v>2.9677264220899562</c:v>
                </c:pt>
                <c:pt idx="281">
                  <c:v>2.970580462207832</c:v>
                </c:pt>
                <c:pt idx="282">
                  <c:v>2.9733359099800545</c:v>
                </c:pt>
                <c:pt idx="283">
                  <c:v>2.9759977898820691</c:v>
                </c:pt>
                <c:pt idx="284">
                  <c:v>2.9785707929218623</c:v>
                </c:pt>
                <c:pt idx="285">
                  <c:v>2.9810593036508979</c:v>
                </c:pt>
                <c:pt idx="286">
                  <c:v>2.9834674246110344</c:v>
                </c:pt>
                <c:pt idx="287">
                  <c:v>2.9857989984948019</c:v>
                </c:pt>
                <c:pt idx="288">
                  <c:v>2.988057628262891</c:v>
                </c:pt>
                <c:pt idx="289">
                  <c:v>2.9902466954336786</c:v>
                </c:pt>
                <c:pt idx="290">
                  <c:v>2.9923693767343531</c:v>
                </c:pt>
                <c:pt idx="291">
                  <c:v>2.9944286592812239</c:v>
                </c:pt>
                <c:pt idx="292">
                  <c:v>2.9964273544376283</c:v>
                </c:pt>
                <c:pt idx="293">
                  <c:v>2.99836811048108</c:v>
                </c:pt>
                <c:pt idx="294">
                  <c:v>3.0002534241966399</c:v>
                </c:pt>
                <c:pt idx="295">
                  <c:v>3.0020856515006074</c:v>
                </c:pt>
                <c:pt idx="296">
                  <c:v>3.0038670171873334</c:v>
                </c:pt>
                <c:pt idx="297">
                  <c:v>3.0055996238819862</c:v>
                </c:pt>
                <c:pt idx="298">
                  <c:v>3.007285460273343</c:v>
                </c:pt>
                <c:pt idx="299">
                  <c:v>3.0089264086929144</c:v>
                </c:pt>
                <c:pt idx="300">
                  <c:v>3.0105242520998683</c:v>
                </c:pt>
                <c:pt idx="301">
                  <c:v>3.0120806805251403</c:v>
                </c:pt>
                <c:pt idx="302">
                  <c:v>3.0135972970227303</c:v>
                </c:pt>
                <c:pt idx="303">
                  <c:v>3.0150756231714086</c:v>
                </c:pt>
                <c:pt idx="304">
                  <c:v>3.0165171041657874</c:v>
                </c:pt>
                <c:pt idx="305">
                  <c:v>3.0179231135319218</c:v>
                </c:pt>
                <c:pt idx="306">
                  <c:v>3.0192949574992225</c:v>
                </c:pt>
                <c:pt idx="307">
                  <c:v>3.0206338790574385</c:v>
                </c:pt>
                <c:pt idx="308">
                  <c:v>3.0219410617247497</c:v>
                </c:pt>
                <c:pt idx="309">
                  <c:v>3.0232176330506055</c:v>
                </c:pt>
                <c:pt idx="310">
                  <c:v>3.0244646678747578</c:v>
                </c:pt>
                <c:pt idx="311">
                  <c:v>3.0256831913619813</c:v>
                </c:pt>
                <c:pt idx="312">
                  <c:v>3.0268741818302338</c:v>
                </c:pt>
                <c:pt idx="313">
                  <c:v>3.0280385733884136</c:v>
                </c:pt>
                <c:pt idx="314">
                  <c:v>3.0291772583984522</c:v>
                </c:pt>
                <c:pt idx="315">
                  <c:v>3.0302910897752002</c:v>
                </c:pt>
                <c:pt idx="316">
                  <c:v>3.0313808831363929</c:v>
                </c:pt>
                <c:pt idx="317">
                  <c:v>3.0324474188139456</c:v>
                </c:pt>
                <c:pt idx="318">
                  <c:v>3.0334914437368634</c:v>
                </c:pt>
                <c:pt idx="319">
                  <c:v>3.0345136731952014</c:v>
                </c:pt>
                <c:pt idx="320">
                  <c:v>3.0355147924937254</c:v>
                </c:pt>
                <c:pt idx="321">
                  <c:v>3.03649545850321</c:v>
                </c:pt>
                <c:pt idx="322">
                  <c:v>3.0374563011166766</c:v>
                </c:pt>
                <c:pt idx="323">
                  <c:v>3.0383979246172701</c:v>
                </c:pt>
                <c:pt idx="324">
                  <c:v>3.0393209089639632</c:v>
                </c:pt>
                <c:pt idx="325">
                  <c:v>3.0402258110007607</c:v>
                </c:pt>
                <c:pt idx="326">
                  <c:v>3.041113165594663</c:v>
                </c:pt>
                <c:pt idx="327">
                  <c:v>3.041983486707212</c:v>
                </c:pt>
                <c:pt idx="328">
                  <c:v>3.0428372684040981</c:v>
                </c:pt>
                <c:pt idx="329">
                  <c:v>3.0436749858069487</c:v>
                </c:pt>
                <c:pt idx="330">
                  <c:v>3.0444970959911202</c:v>
                </c:pt>
                <c:pt idx="331">
                  <c:v>3.0453040388330188</c:v>
                </c:pt>
                <c:pt idx="332">
                  <c:v>3.0460962378102332</c:v>
                </c:pt>
                <c:pt idx="333">
                  <c:v>3.0468741007574978</c:v>
                </c:pt>
                <c:pt idx="334">
                  <c:v>3.0476380205813074</c:v>
                </c:pt>
                <c:pt idx="335">
                  <c:v>3.0483883759357906</c:v>
                </c:pt>
                <c:pt idx="336">
                  <c:v>3.0491255318622623</c:v>
                </c:pt>
                <c:pt idx="337">
                  <c:v>3.0498498403947107</c:v>
                </c:pt>
                <c:pt idx="338">
                  <c:v>3.0505616411333127</c:v>
                </c:pt>
                <c:pt idx="339">
                  <c:v>3.051261261787924</c:v>
                </c:pt>
                <c:pt idx="340">
                  <c:v>3.0519490186933598</c:v>
                </c:pt>
                <c:pt idx="341">
                  <c:v>3.0526252172981581</c:v>
                </c:pt>
                <c:pt idx="342">
                  <c:v>3.0532901526283971</c:v>
                </c:pt>
                <c:pt idx="343">
                  <c:v>3.0539441097280404</c:v>
                </c:pt>
                <c:pt idx="344">
                  <c:v>3.0545873640771806</c:v>
                </c:pt>
                <c:pt idx="345">
                  <c:v>3.055220181989462</c:v>
                </c:pt>
                <c:pt idx="346">
                  <c:v>3.0558428209898802</c:v>
                </c:pt>
                <c:pt idx="347">
                  <c:v>3.0564555301740781</c:v>
                </c:pt>
                <c:pt idx="348">
                  <c:v>3.057058550550185</c:v>
                </c:pt>
                <c:pt idx="349">
                  <c:v>3.0576521153641769</c:v>
                </c:pt>
                <c:pt idx="350">
                  <c:v>3.0582364504096784</c:v>
                </c:pt>
                <c:pt idx="351">
                  <c:v>3.0588117743230683</c:v>
                </c:pt>
                <c:pt idx="352">
                  <c:v>3.0593782988646865</c:v>
                </c:pt>
                <c:pt idx="353">
                  <c:v>3.0599362291869063</c:v>
                </c:pt>
                <c:pt idx="354">
                  <c:v>3.0604857640897798</c:v>
                </c:pt>
                <c:pt idx="355">
                  <c:v>3.061027096264918</c:v>
                </c:pt>
                <c:pt idx="356">
                  <c:v>3.0615604125282383</c:v>
                </c:pt>
                <c:pt idx="357">
                  <c:v>3.0620858940421622</c:v>
                </c:pt>
                <c:pt idx="358">
                  <c:v>3.062603716527815</c:v>
                </c:pt>
                <c:pt idx="359">
                  <c:v>3.0631140504677545</c:v>
                </c:pt>
                <c:pt idx="360">
                  <c:v>3.0636170612997096</c:v>
                </c:pt>
                <c:pt idx="361">
                  <c:v>3.0641129096017954</c:v>
                </c:pt>
                <c:pt idx="362">
                  <c:v>3.0646017512696364</c:v>
                </c:pt>
                <c:pt idx="363">
                  <c:v>3.0650837376858053</c:v>
                </c:pt>
                <c:pt idx="364">
                  <c:v>3.0655590158819672</c:v>
                </c:pt>
                <c:pt idx="365">
                  <c:v>3.0660277286940891</c:v>
                </c:pt>
                <c:pt idx="366">
                  <c:v>3.0664900149110568</c:v>
                </c:pt>
                <c:pt idx="367">
                  <c:v>3.0669460094170282</c:v>
                </c:pt>
                <c:pt idx="368">
                  <c:v>3.0673958433278243</c:v>
                </c:pt>
                <c:pt idx="369">
                  <c:v>3.0678396441216478</c:v>
                </c:pt>
                <c:pt idx="370">
                  <c:v>3.0682775357644019</c:v>
                </c:pt>
                <c:pt idx="371">
                  <c:v>3.0687096388298691</c:v>
                </c:pt>
                <c:pt idx="372">
                  <c:v>3.0691360706149942</c:v>
                </c:pt>
                <c:pt idx="373">
                  <c:v>3.0695569452504983</c:v>
                </c:pt>
                <c:pt idx="374">
                  <c:v>3.0699723738070479</c:v>
                </c:pt>
                <c:pt idx="375">
                  <c:v>3.0703824643971829</c:v>
                </c:pt>
                <c:pt idx="376">
                  <c:v>3.0707873222732007</c:v>
                </c:pt>
                <c:pt idx="377">
                  <c:v>3.0711870499211802</c:v>
                </c:pt>
                <c:pt idx="378">
                  <c:v>3.0715817471513263</c:v>
                </c:pt>
                <c:pt idx="379">
                  <c:v>3.0719715111847958</c:v>
                </c:pt>
                <c:pt idx="380">
                  <c:v>3.0723564367371696</c:v>
                </c:pt>
                <c:pt idx="381">
                  <c:v>3.0727366160987155</c:v>
                </c:pt>
                <c:pt idx="382">
                  <c:v>3.0731121392115885</c:v>
                </c:pt>
                <c:pt idx="383">
                  <c:v>3.0734830937441031</c:v>
                </c:pt>
                <c:pt idx="384">
                  <c:v>3.0738495651622024</c:v>
                </c:pt>
                <c:pt idx="385">
                  <c:v>3.074211636798255</c:v>
                </c:pt>
                <c:pt idx="386">
                  <c:v>3.0745693899172863</c:v>
                </c:pt>
                <c:pt idx="387">
                  <c:v>3.0749229037807604</c:v>
                </c:pt>
                <c:pt idx="388">
                  <c:v>3.0752722557080152</c:v>
                </c:pt>
                <c:pt idx="389">
                  <c:v>3.0756175211354542</c:v>
                </c:pt>
                <c:pt idx="390">
                  <c:v>3.0759587736735856</c:v>
                </c:pt>
                <c:pt idx="391">
                  <c:v>3.0762960851619989</c:v>
                </c:pt>
                <c:pt idx="392">
                  <c:v>3.0766295257223746</c:v>
                </c:pt>
                <c:pt idx="393">
                  <c:v>3.0769591638095926</c:v>
                </c:pt>
                <c:pt idx="394">
                  <c:v>3.0772850662610365</c:v>
                </c:pt>
                <c:pt idx="395">
                  <c:v>3.0776072983441511</c:v>
                </c:pt>
                <c:pt idx="396">
                  <c:v>3.0779259238023378</c:v>
                </c:pt>
                <c:pt idx="397">
                  <c:v>3.0782410048992457</c:v>
                </c:pt>
                <c:pt idx="398">
                  <c:v>3.0785526024615297</c:v>
                </c:pt>
                <c:pt idx="399">
                  <c:v>3.0788607759201345</c:v>
                </c:pt>
                <c:pt idx="400">
                  <c:v>3.0791655833501621</c:v>
                </c:pt>
                <c:pt idx="401">
                  <c:v>3.0794670815093834</c:v>
                </c:pt>
                <c:pt idx="402">
                  <c:v>3.0797653258754436</c:v>
                </c:pt>
                <c:pt idx="403">
                  <c:v>3.080060370681811</c:v>
                </c:pt>
                <c:pt idx="404">
                  <c:v>3.0803522689525273</c:v>
                </c:pt>
                <c:pt idx="405">
                  <c:v>3.0806410725357947</c:v>
                </c:pt>
                <c:pt idx="406">
                  <c:v>3.0809268321364511</c:v>
                </c:pt>
                <c:pt idx="407">
                  <c:v>3.0812095973473763</c:v>
                </c:pt>
                <c:pt idx="408">
                  <c:v>3.0814894166798683</c:v>
                </c:pt>
                <c:pt idx="409">
                  <c:v>3.0817663375930269</c:v>
                </c:pt>
                <c:pt idx="410">
                  <c:v>3.0820404065221889</c:v>
                </c:pt>
                <c:pt idx="411">
                  <c:v>3.0823116689064411</c:v>
                </c:pt>
                <c:pt idx="412">
                  <c:v>3.0825801692152552</c:v>
                </c:pt>
                <c:pt idx="413">
                  <c:v>3.0828459509742694</c:v>
                </c:pt>
                <c:pt idx="414">
                  <c:v>3.0831090567902537</c:v>
                </c:pt>
                <c:pt idx="415">
                  <c:v>3.0833695283752851</c:v>
                </c:pt>
                <c:pt idx="416">
                  <c:v>3.0836274065701645</c:v>
                </c:pt>
                <c:pt idx="417">
                  <c:v>3.0838827313671038</c:v>
                </c:pt>
                <c:pt idx="418">
                  <c:v>3.0841355419317016</c:v>
                </c:pt>
                <c:pt idx="419">
                  <c:v>3.0843858766242471</c:v>
                </c:pt>
                <c:pt idx="420">
                  <c:v>3.0846337730203617</c:v>
                </c:pt>
                <c:pt idx="421">
                  <c:v>3.0848792679310146</c:v>
                </c:pt>
                <c:pt idx="422">
                  <c:v>3.0851223974219217</c:v>
                </c:pt>
                <c:pt idx="423">
                  <c:v>3.0853631968323647</c:v>
                </c:pt>
                <c:pt idx="424">
                  <c:v>3.0856017007934358</c:v>
                </c:pt>
                <c:pt idx="425">
                  <c:v>3.0858379432457403</c:v>
                </c:pt>
                <c:pt idx="426">
                  <c:v>3.0860719574565652</c:v>
                </c:pt>
                <c:pt idx="427">
                  <c:v>3.0863037760365448</c:v>
                </c:pt>
                <c:pt idx="428">
                  <c:v>3.0865334309558263</c:v>
                </c:pt>
                <c:pt idx="429">
                  <c:v>3.0867609535597649</c:v>
                </c:pt>
                <c:pt idx="430">
                  <c:v>3.0869863745841579</c:v>
                </c:pt>
                <c:pt idx="431">
                  <c:v>3.0872097241700351</c:v>
                </c:pt>
                <c:pt idx="432">
                  <c:v>3.0874310318780198</c:v>
                </c:pt>
                <c:pt idx="433">
                  <c:v>3.0876503267022759</c:v>
                </c:pt>
                <c:pt idx="434">
                  <c:v>3.0878676370840554</c:v>
                </c:pt>
                <c:pt idx="435">
                  <c:v>3.0880829909248577</c:v>
                </c:pt>
                <c:pt idx="436">
                  <c:v>3.0882964155992148</c:v>
                </c:pt>
                <c:pt idx="437">
                  <c:v>3.0885079379671136</c:v>
                </c:pt>
                <c:pt idx="438">
                  <c:v>3.0887175843860724</c:v>
                </c:pt>
                <c:pt idx="439">
                  <c:v>3.0889253807228712</c:v>
                </c:pt>
                <c:pt idx="440">
                  <c:v>3.0891313523649635</c:v>
                </c:pt>
                <c:pt idx="441">
                  <c:v>3.0893355242315632</c:v>
                </c:pt>
                <c:pt idx="442">
                  <c:v>3.08953792078443</c:v>
                </c:pt>
                <c:pt idx="443">
                  <c:v>3.0897385660383554</c:v>
                </c:pt>
                <c:pt idx="444">
                  <c:v>3.0899374835713624</c:v>
                </c:pt>
                <c:pt idx="445">
                  <c:v>3.0901346965346259</c:v>
                </c:pt>
                <c:pt idx="446">
                  <c:v>3.0903302276621258</c:v>
                </c:pt>
                <c:pt idx="447">
                  <c:v>3.0905240992800356</c:v>
                </c:pt>
                <c:pt idx="448">
                  <c:v>3.0907163333158629</c:v>
                </c:pt>
                <c:pt idx="449">
                  <c:v>3.0909069513073413</c:v>
                </c:pt>
                <c:pt idx="450">
                  <c:v>3.0910959744110857</c:v>
                </c:pt>
                <c:pt idx="451">
                  <c:v>3.0912834234110198</c:v>
                </c:pt>
                <c:pt idx="452">
                  <c:v>3.0914693187265794</c:v>
                </c:pt>
                <c:pt idx="453">
                  <c:v>3.0916536804206984</c:v>
                </c:pt>
                <c:pt idx="454">
                  <c:v>3.091836528207589</c:v>
                </c:pt>
                <c:pt idx="455">
                  <c:v>3.0920178814603148</c:v>
                </c:pt>
                <c:pt idx="456">
                  <c:v>3.0921977592181702</c:v>
                </c:pt>
                <c:pt idx="457">
                  <c:v>3.0923761801938685</c:v>
                </c:pt>
                <c:pt idx="458">
                  <c:v>3.0925531627805425</c:v>
                </c:pt>
                <c:pt idx="459">
                  <c:v>3.0927287250585684</c:v>
                </c:pt>
                <c:pt idx="460">
                  <c:v>3.0929028848022146</c:v>
                </c:pt>
                <c:pt idx="461">
                  <c:v>3.0930756594861206</c:v>
                </c:pt>
                <c:pt idx="462">
                  <c:v>3.0932470662916121</c:v>
                </c:pt>
                <c:pt idx="463">
                  <c:v>3.0934171221128577</c:v>
                </c:pt>
                <c:pt idx="464">
                  <c:v>3.0935858435628698</c:v>
                </c:pt>
                <c:pt idx="465">
                  <c:v>3.0937532469793569</c:v>
                </c:pt>
                <c:pt idx="466">
                  <c:v>3.093919348430429</c:v>
                </c:pt>
                <c:pt idx="467">
                  <c:v>3.0940841637201615</c:v>
                </c:pt>
                <c:pt idx="468">
                  <c:v>3.0942477083940219</c:v>
                </c:pt>
                <c:pt idx="469">
                  <c:v>3.0944099977441639</c:v>
                </c:pt>
                <c:pt idx="470">
                  <c:v>3.0945710468145915</c:v>
                </c:pt>
                <c:pt idx="471">
                  <c:v>3.0947308704061949</c:v>
                </c:pt>
                <c:pt idx="472">
                  <c:v>3.0948894830816669</c:v>
                </c:pt>
                <c:pt idx="473">
                  <c:v>3.0950468991703004</c:v>
                </c:pt>
                <c:pt idx="474">
                  <c:v>3.0952031327726668</c:v>
                </c:pt>
                <c:pt idx="475">
                  <c:v>3.0953581977651869</c:v>
                </c:pt>
                <c:pt idx="476">
                  <c:v>3.0955121078045882</c:v>
                </c:pt>
                <c:pt idx="477">
                  <c:v>3.095664876332259</c:v>
                </c:pt>
                <c:pt idx="478">
                  <c:v>3.0958165165784974</c:v>
                </c:pt>
                <c:pt idx="479">
                  <c:v>3.0959670415666625</c:v>
                </c:pt>
                <c:pt idx="480">
                  <c:v>3.0961164641172232</c:v>
                </c:pt>
                <c:pt idx="481">
                  <c:v>3.0962647968517176</c:v>
                </c:pt>
                <c:pt idx="482">
                  <c:v>3.0964120521966159</c:v>
                </c:pt>
                <c:pt idx="483">
                  <c:v>3.0965582423870952</c:v>
                </c:pt>
                <c:pt idx="484">
                  <c:v>3.0967033794707266</c:v>
                </c:pt>
                <c:pt idx="485">
                  <c:v>3.0968474753110775</c:v>
                </c:pt>
                <c:pt idx="486">
                  <c:v>3.0969905415912304</c:v>
                </c:pt>
                <c:pt idx="487">
                  <c:v>3.0971325898172219</c:v>
                </c:pt>
                <c:pt idx="488">
                  <c:v>3.0972736313214009</c:v>
                </c:pt>
                <c:pt idx="489">
                  <c:v>3.0974136772657155</c:v>
                </c:pt>
                <c:pt idx="490">
                  <c:v>3.0975527386449198</c:v>
                </c:pt>
                <c:pt idx="491">
                  <c:v>3.0976908262897118</c:v>
                </c:pt>
                <c:pt idx="492">
                  <c:v>3.0978279508698003</c:v>
                </c:pt>
                <c:pt idx="493">
                  <c:v>3.0979641228969013</c:v>
                </c:pt>
                <c:pt idx="494">
                  <c:v>3.0980993527276715</c:v>
                </c:pt>
                <c:pt idx="495">
                  <c:v>3.0982336505665709</c:v>
                </c:pt>
                <c:pt idx="496">
                  <c:v>3.0983670264686674</c:v>
                </c:pt>
                <c:pt idx="497">
                  <c:v>3.0984994903423777</c:v>
                </c:pt>
                <c:pt idx="498">
                  <c:v>3.0986310519521463</c:v>
                </c:pt>
                <c:pt idx="499">
                  <c:v>3.0987617209210665</c:v>
                </c:pt>
              </c:numCache>
            </c:numRef>
          </c:yVal>
          <c:smooth val="1"/>
          <c:extLst>
            <c:ext xmlns:c16="http://schemas.microsoft.com/office/drawing/2014/chart" uri="{C3380CC4-5D6E-409C-BE32-E72D297353CC}">
              <c16:uniqueId val="{00000000-ADA4-43D1-BD00-5B269584F408}"/>
            </c:ext>
          </c:extLst>
        </c:ser>
        <c:ser>
          <c:idx val="1"/>
          <c:order val="1"/>
          <c:tx>
            <c:strRef>
              <c:f>'Simulated data (low damping)'!$M$19</c:f>
              <c:strCache>
                <c:ptCount val="1"/>
                <c:pt idx="0">
                  <c:v>velocity</c:v>
                </c:pt>
              </c:strCache>
            </c:strRef>
          </c:tx>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damping)'!$N$21:$N$520</c:f>
              <c:numCache>
                <c:formatCode>0.000</c:formatCode>
                <c:ptCount val="500"/>
                <c:pt idx="0">
                  <c:v>-1.5657712434640843</c:v>
                </c:pt>
                <c:pt idx="1">
                  <c:v>-1.5654760121643272</c:v>
                </c:pt>
                <c:pt idx="2">
                  <c:v>-1.5651802356041424</c:v>
                </c:pt>
                <c:pt idx="3">
                  <c:v>-1.5648838826206424</c:v>
                </c:pt>
                <c:pt idx="4">
                  <c:v>-1.5645869218524344</c:v>
                </c:pt>
                <c:pt idx="5">
                  <c:v>-1.5642893217283163</c:v>
                </c:pt>
                <c:pt idx="6">
                  <c:v>-1.5639910504558139</c:v>
                </c:pt>
                <c:pt idx="7">
                  <c:v>-1.5636920760095607</c:v>
                </c:pt>
                <c:pt idx="8">
                  <c:v>-1.5633923661195035</c:v>
                </c:pt>
                <c:pt idx="9">
                  <c:v>-1.5630918882589295</c:v>
                </c:pt>
                <c:pt idx="10">
                  <c:v>-1.562790609632301</c:v>
                </c:pt>
                <c:pt idx="11">
                  <c:v>-1.5624884971628923</c:v>
                </c:pt>
                <c:pt idx="12">
                  <c:v>-1.5621855174802151</c:v>
                </c:pt>
                <c:pt idx="13">
                  <c:v>-1.5618816369072246</c:v>
                </c:pt>
                <c:pt idx="14">
                  <c:v>-1.5615768214472936</c:v>
                </c:pt>
                <c:pt idx="15">
                  <c:v>-1.5612710367709446</c:v>
                </c:pt>
                <c:pt idx="16">
                  <c:v>-1.5609642482023305</c:v>
                </c:pt>
                <c:pt idx="17">
                  <c:v>-1.5606564207054476</c:v>
                </c:pt>
                <c:pt idx="18">
                  <c:v>-1.5603475188700748</c:v>
                </c:pt>
                <c:pt idx="19">
                  <c:v>-1.5600375068974213</c:v>
                </c:pt>
                <c:pt idx="20">
                  <c:v>-1.559726348585474</c:v>
                </c:pt>
                <c:pt idx="21">
                  <c:v>-1.5594140073140301</c:v>
                </c:pt>
                <c:pt idx="22">
                  <c:v>-1.5591004460294</c:v>
                </c:pt>
                <c:pt idx="23">
                  <c:v>-1.5587856272287688</c:v>
                </c:pt>
                <c:pt idx="24">
                  <c:v>-1.5584695129442012</c:v>
                </c:pt>
                <c:pt idx="25">
                  <c:v>-1.5581520647262734</c:v>
                </c:pt>
                <c:pt idx="26">
                  <c:v>-1.5578332436273192</c:v>
                </c:pt>
                <c:pt idx="27">
                  <c:v>-1.5575130101842707</c:v>
                </c:pt>
                <c:pt idx="28">
                  <c:v>-1.5571913244010804</c:v>
                </c:pt>
                <c:pt idx="29">
                  <c:v>-1.5568681457307068</c:v>
                </c:pt>
                <c:pt idx="30">
                  <c:v>-1.5565434330566426</c:v>
                </c:pt>
                <c:pt idx="31">
                  <c:v>-1.5562171446739712</c:v>
                </c:pt>
                <c:pt idx="32">
                  <c:v>-1.5558892382699299</c:v>
                </c:pt>
                <c:pt idx="33">
                  <c:v>-1.5555596709039599</c:v>
                </c:pt>
                <c:pt idx="34">
                  <c:v>-1.5552283989872235</c:v>
                </c:pt>
                <c:pt idx="35">
                  <c:v>-1.554895378261566</c:v>
                </c:pt>
                <c:pt idx="36">
                  <c:v>-1.5545605637778994</c:v>
                </c:pt>
                <c:pt idx="37">
                  <c:v>-1.5542239098739872</c:v>
                </c:pt>
                <c:pt idx="38">
                  <c:v>-1.5538853701516036</c:v>
                </c:pt>
                <c:pt idx="39">
                  <c:v>-1.5535448974530417</c:v>
                </c:pt>
                <c:pt idx="40">
                  <c:v>-1.5532024438369476</c:v>
                </c:pt>
                <c:pt idx="41">
                  <c:v>-1.5528579605534494</c:v>
                </c:pt>
                <c:pt idx="42">
                  <c:v>-1.552511398018555</c:v>
                </c:pt>
                <c:pt idx="43">
                  <c:v>-1.5521627057877896</c:v>
                </c:pt>
                <c:pt idx="44">
                  <c:v>-1.5518118325290384</c:v>
                </c:pt>
                <c:pt idx="45">
                  <c:v>-1.5514587259945689</c:v>
                </c:pt>
                <c:pt idx="46">
                  <c:v>-1.5511033329921908</c:v>
                </c:pt>
                <c:pt idx="47">
                  <c:v>-1.5507455993555277</c:v>
                </c:pt>
                <c:pt idx="48">
                  <c:v>-1.5503854699133557</c:v>
                </c:pt>
                <c:pt idx="49">
                  <c:v>-1.5500228884579783</c:v>
                </c:pt>
                <c:pt idx="50">
                  <c:v>-1.5496577977125905</c:v>
                </c:pt>
                <c:pt idx="51">
                  <c:v>-1.5492901392975982</c:v>
                </c:pt>
                <c:pt idx="52">
                  <c:v>-1.5489198536958431</c:v>
                </c:pt>
                <c:pt idx="53">
                  <c:v>-1.5485468802166915</c:v>
                </c:pt>
                <c:pt idx="54">
                  <c:v>-1.5481711569589376</c:v>
                </c:pt>
                <c:pt idx="55">
                  <c:v>-1.5477926207724753</c:v>
                </c:pt>
                <c:pt idx="56">
                  <c:v>-1.5474112072186796</c:v>
                </c:pt>
                <c:pt idx="57">
                  <c:v>-1.5470268505294535</c:v>
                </c:pt>
                <c:pt idx="58">
                  <c:v>-1.5466394835648727</c:v>
                </c:pt>
                <c:pt idx="59">
                  <c:v>-1.5462490377693774</c:v>
                </c:pt>
                <c:pt idx="60">
                  <c:v>-1.5458554431264453</c:v>
                </c:pt>
                <c:pt idx="61">
                  <c:v>-1.5454586281116789</c:v>
                </c:pt>
                <c:pt idx="62">
                  <c:v>-1.5450585196442432</c:v>
                </c:pt>
                <c:pt idx="63">
                  <c:v>-1.5446550430365793</c:v>
                </c:pt>
                <c:pt idx="64">
                  <c:v>-1.5442481219423174</c:v>
                </c:pt>
                <c:pt idx="65">
                  <c:v>-1.5438376783023156</c:v>
                </c:pt>
                <c:pt idx="66">
                  <c:v>-1.5434236322887358</c:v>
                </c:pt>
                <c:pt idx="67">
                  <c:v>-1.5430059022470752</c:v>
                </c:pt>
                <c:pt idx="68">
                  <c:v>-1.5425844046360577</c:v>
                </c:pt>
                <c:pt idx="69">
                  <c:v>-1.5421590539652945</c:v>
                </c:pt>
                <c:pt idx="70">
                  <c:v>-1.5417297627306081</c:v>
                </c:pt>
                <c:pt idx="71">
                  <c:v>-1.5412964413469197</c:v>
                </c:pt>
                <c:pt idx="72">
                  <c:v>-1.540858998078583</c:v>
                </c:pt>
                <c:pt idx="73">
                  <c:v>-1.5404173389670541</c:v>
                </c:pt>
                <c:pt idx="74">
                  <c:v>-1.5399713677557694</c:v>
                </c:pt>
                <c:pt idx="75">
                  <c:v>-1.5395209858121053</c:v>
                </c:pt>
                <c:pt idx="76">
                  <c:v>-1.5390660920462822</c:v>
                </c:pt>
                <c:pt idx="77">
                  <c:v>-1.5386065828270707</c:v>
                </c:pt>
                <c:pt idx="78">
                  <c:v>-1.5381423518941497</c:v>
                </c:pt>
                <c:pt idx="79">
                  <c:v>-1.5376732902669539</c:v>
                </c:pt>
                <c:pt idx="80">
                  <c:v>-1.537199286149848</c:v>
                </c:pt>
                <c:pt idx="81">
                  <c:v>-1.5367202248334479</c:v>
                </c:pt>
                <c:pt idx="82">
                  <c:v>-1.536235988591903</c:v>
                </c:pt>
                <c:pt idx="83">
                  <c:v>-1.5357464565759433</c:v>
                </c:pt>
                <c:pt idx="84">
                  <c:v>-1.5352515047014841</c:v>
                </c:pt>
                <c:pt idx="85">
                  <c:v>-1.5347510055335671</c:v>
                </c:pt>
                <c:pt idx="86">
                  <c:v>-1.53424482816541</c:v>
                </c:pt>
                <c:pt idx="87">
                  <c:v>-1.5337328380923148</c:v>
                </c:pt>
                <c:pt idx="88">
                  <c:v>-1.5332148970801811</c:v>
                </c:pt>
                <c:pt idx="89">
                  <c:v>-1.5326908630283469</c:v>
                </c:pt>
                <c:pt idx="90">
                  <c:v>-1.532160589826469</c:v>
                </c:pt>
                <c:pt idx="91">
                  <c:v>-1.531623927205136</c:v>
                </c:pt>
                <c:pt idx="92">
                  <c:v>-1.53108072057989</c:v>
                </c:pt>
                <c:pt idx="93">
                  <c:v>-1.530530810888312</c:v>
                </c:pt>
                <c:pt idx="94">
                  <c:v>-1.5299740344198063</c:v>
                </c:pt>
                <c:pt idx="95">
                  <c:v>-1.5294102226377</c:v>
                </c:pt>
                <c:pt idx="96">
                  <c:v>-1.5288392019932433</c:v>
                </c:pt>
                <c:pt idx="97">
                  <c:v>-1.5282607937310813</c:v>
                </c:pt>
                <c:pt idx="98">
                  <c:v>-1.5276748136857294</c:v>
                </c:pt>
                <c:pt idx="99">
                  <c:v>-1.5270810720685666</c:v>
                </c:pt>
                <c:pt idx="100">
                  <c:v>-1.526479373244823</c:v>
                </c:pt>
                <c:pt idx="101">
                  <c:v>-1.5258695155000088</c:v>
                </c:pt>
                <c:pt idx="102">
                  <c:v>-1.5252512907951936</c:v>
                </c:pt>
                <c:pt idx="103">
                  <c:v>-1.5246244845105112</c:v>
                </c:pt>
                <c:pt idx="104">
                  <c:v>-1.5239888751762209</c:v>
                </c:pt>
                <c:pt idx="105">
                  <c:v>-1.5233442341906143</c:v>
                </c:pt>
                <c:pt idx="106">
                  <c:v>-1.5226903255240101</c:v>
                </c:pt>
                <c:pt idx="107">
                  <c:v>-1.5220269054080289</c:v>
                </c:pt>
                <c:pt idx="108">
                  <c:v>-1.5213537220092872</c:v>
                </c:pt>
                <c:pt idx="109">
                  <c:v>-1.5206705150865871</c:v>
                </c:pt>
                <c:pt idx="110">
                  <c:v>-1.5199770156306254</c:v>
                </c:pt>
                <c:pt idx="111">
                  <c:v>-1.5192729454851666</c:v>
                </c:pt>
                <c:pt idx="112">
                  <c:v>-1.5185580169485613</c:v>
                </c:pt>
                <c:pt idx="113">
                  <c:v>-1.5178319323544103</c:v>
                </c:pt>
                <c:pt idx="114">
                  <c:v>-1.5170943836300874</c:v>
                </c:pt>
                <c:pt idx="115">
                  <c:v>-1.5163450518317489</c:v>
                </c:pt>
                <c:pt idx="116">
                  <c:v>-1.5155836066543542</c:v>
                </c:pt>
                <c:pt idx="117">
                  <c:v>-1.5148097059151178</c:v>
                </c:pt>
                <c:pt idx="118">
                  <c:v>-1.5140229950087014</c:v>
                </c:pt>
                <c:pt idx="119">
                  <c:v>-1.5132231063323232</c:v>
                </c:pt>
                <c:pt idx="120">
                  <c:v>-1.5124096586788318</c:v>
                </c:pt>
                <c:pt idx="121">
                  <c:v>-1.5115822565956503</c:v>
                </c:pt>
                <c:pt idx="122">
                  <c:v>-1.5107404897073244</c:v>
                </c:pt>
                <c:pt idx="123">
                  <c:v>-1.509883931999253</c:v>
                </c:pt>
                <c:pt idx="124">
                  <c:v>-1.5090121410599799</c:v>
                </c:pt>
                <c:pt idx="125">
                  <c:v>-1.5081246572792311</c:v>
                </c:pt>
                <c:pt idx="126">
                  <c:v>-1.5072210029986557</c:v>
                </c:pt>
                <c:pt idx="127">
                  <c:v>-1.5063006816119924</c:v>
                </c:pt>
                <c:pt idx="128">
                  <c:v>-1.505363176611118</c:v>
                </c:pt>
                <c:pt idx="129">
                  <c:v>-1.5044079505741517</c:v>
                </c:pt>
                <c:pt idx="130">
                  <c:v>-1.5034344440914778</c:v>
                </c:pt>
                <c:pt idx="131">
                  <c:v>-1.5024420746252054</c:v>
                </c:pt>
                <c:pt idx="132">
                  <c:v>-1.5014302352972155</c:v>
                </c:pt>
                <c:pt idx="133">
                  <c:v>-1.500398293600538</c:v>
                </c:pt>
                <c:pt idx="134">
                  <c:v>-1.4993455900283532</c:v>
                </c:pt>
                <c:pt idx="135">
                  <c:v>-1.4982714366144283</c:v>
                </c:pt>
                <c:pt idx="136">
                  <c:v>-1.4971751153782578</c:v>
                </c:pt>
                <c:pt idx="137">
                  <c:v>-1.4960558766675938</c:v>
                </c:pt>
                <c:pt idx="138">
                  <c:v>-1.4949129373904015</c:v>
                </c:pt>
                <c:pt idx="139">
                  <c:v>-1.4937454791275653</c:v>
                </c:pt>
                <c:pt idx="140">
                  <c:v>-1.4925526461168854</c:v>
                </c:pt>
                <c:pt idx="141">
                  <c:v>-1.4913335430980446</c:v>
                </c:pt>
                <c:pt idx="142">
                  <c:v>-1.4900872330072656</c:v>
                </c:pt>
                <c:pt idx="143">
                  <c:v>-1.4888127345093343</c:v>
                </c:pt>
                <c:pt idx="144">
                  <c:v>-1.4875090193534866</c:v>
                </c:pt>
                <c:pt idx="145">
                  <c:v>-1.4861750095383843</c:v>
                </c:pt>
                <c:pt idx="146">
                  <c:v>-1.4848095742699583</c:v>
                </c:pt>
                <c:pt idx="147">
                  <c:v>-1.4834115266943255</c:v>
                </c:pt>
                <c:pt idx="148">
                  <c:v>-1.4819796203862143</c:v>
                </c:pt>
                <c:pt idx="149">
                  <c:v>-1.4805125455713815</c:v>
                </c:pt>
                <c:pt idx="150">
                  <c:v>-1.479008925059315</c:v>
                </c:pt>
                <c:pt idx="151">
                  <c:v>-1.4774673098600883</c:v>
                </c:pt>
                <c:pt idx="152">
                  <c:v>-1.4758861744565155</c:v>
                </c:pt>
                <c:pt idx="153">
                  <c:v>-1.4742639116997167</c:v>
                </c:pt>
                <c:pt idx="154">
                  <c:v>-1.4725988272928119</c:v>
                </c:pt>
                <c:pt idx="155">
                  <c:v>-1.4708891338236465</c:v>
                </c:pt>
                <c:pt idx="156">
                  <c:v>-1.4691329443031802</c:v>
                </c:pt>
                <c:pt idx="157">
                  <c:v>-1.4673282651613655</c:v>
                </c:pt>
                <c:pt idx="158">
                  <c:v>-1.4654729886469353</c:v>
                </c:pt>
                <c:pt idx="159">
                  <c:v>-1.4635648845714224</c:v>
                </c:pt>
                <c:pt idx="160">
                  <c:v>-1.4616015913308487</c:v>
                </c:pt>
                <c:pt idx="161">
                  <c:v>-1.4595806061307481</c:v>
                </c:pt>
                <c:pt idx="162">
                  <c:v>-1.4574992743313651</c:v>
                </c:pt>
                <c:pt idx="163">
                  <c:v>-1.455354777819879</c:v>
                </c:pt>
                <c:pt idx="164">
                  <c:v>-1.4531441223051471</c:v>
                </c:pt>
                <c:pt idx="165">
                  <c:v>-1.4508641234175297</c:v>
                </c:pt>
                <c:pt idx="166">
                  <c:v>-1.4485113914816163</c:v>
                </c:pt>
                <c:pt idx="167">
                  <c:v>-1.4460823148128508</c:v>
                </c:pt>
                <c:pt idx="168">
                  <c:v>-1.4435730413697696</c:v>
                </c:pt>
                <c:pt idx="169">
                  <c:v>-1.4409794585715059</c:v>
                </c:pt>
                <c:pt idx="170">
                  <c:v>-1.4382971710648256</c:v>
                </c:pt>
                <c:pt idx="171">
                  <c:v>-1.4355214761957897</c:v>
                </c:pt>
                <c:pt idx="172">
                  <c:v>-1.4326473369074619</c:v>
                </c:pt>
                <c:pt idx="173">
                  <c:v>-1.4296693517461943</c:v>
                </c:pt>
                <c:pt idx="174">
                  <c:v>-1.4265817216139807</c:v>
                </c:pt>
                <c:pt idx="175">
                  <c:v>-1.423378212852114</c:v>
                </c:pt>
                <c:pt idx="176">
                  <c:v>-1.4200521161805986</c:v>
                </c:pt>
                <c:pt idx="177">
                  <c:v>-1.4165962009469417</c:v>
                </c:pt>
                <c:pt idx="178">
                  <c:v>-1.4130026640551914</c:v>
                </c:pt>
                <c:pt idx="179">
                  <c:v>-1.4092630728492008</c:v>
                </c:pt>
                <c:pt idx="180">
                  <c:v>-1.4053683011103761</c:v>
                </c:pt>
                <c:pt idx="181">
                  <c:v>-1.4013084571963705</c:v>
                </c:pt>
                <c:pt idx="182">
                  <c:v>-1.3970728031893946</c:v>
                </c:pt>
                <c:pt idx="183">
                  <c:v>-1.3926496637362427</c:v>
                </c:pt>
                <c:pt idx="184">
                  <c:v>-1.3880263230410004</c:v>
                </c:pt>
                <c:pt idx="185">
                  <c:v>-1.3831889082086208</c:v>
                </c:pt>
                <c:pt idx="186">
                  <c:v>-1.3781222568244924</c:v>
                </c:pt>
                <c:pt idx="187">
                  <c:v>-1.3728097662812129</c:v>
                </c:pt>
                <c:pt idx="188">
                  <c:v>-1.3672332219160517</c:v>
                </c:pt>
                <c:pt idx="189">
                  <c:v>-1.3613726004851119</c:v>
                </c:pt>
                <c:pt idx="190">
                  <c:v>-1.3552058448534288</c:v>
                </c:pt>
                <c:pt idx="191">
                  <c:v>-1.3487086050000814</c:v>
                </c:pt>
                <c:pt idx="192">
                  <c:v>-1.3418539394942219</c:v>
                </c:pt>
                <c:pt idx="193">
                  <c:v>-1.3346119704553301</c:v>
                </c:pt>
                <c:pt idx="194">
                  <c:v>-1.3269494836242712</c:v>
                </c:pt>
                <c:pt idx="195">
                  <c:v>-1.3188294634861779</c:v>
                </c:pt>
                <c:pt idx="196">
                  <c:v>-1.3102105513352338</c:v>
                </c:pt>
                <c:pt idx="197">
                  <c:v>-1.3010464116747629</c:v>
                </c:pt>
                <c:pt idx="198">
                  <c:v>-1.291284989307806</c:v>
                </c:pt>
                <c:pt idx="199">
                  <c:v>-1.2808676357815849</c:v>
                </c:pt>
                <c:pt idx="200">
                  <c:v>-1.2697280793767893</c:v>
                </c:pt>
                <c:pt idx="201">
                  <c:v>-1.2577912074424544</c:v>
                </c:pt>
                <c:pt idx="202">
                  <c:v>-1.2449716234350989</c:v>
                </c:pt>
                <c:pt idx="203">
                  <c:v>-1.2311719334218152</c:v>
                </c:pt>
                <c:pt idx="204">
                  <c:v>-1.216280708026646</c:v>
                </c:pt>
                <c:pt idx="205">
                  <c:v>-1.2001700559880262</c:v>
                </c:pt>
                <c:pt idx="206">
                  <c:v>-1.182692735146347</c:v>
                </c:pt>
                <c:pt idx="207">
                  <c:v>-1.1636787169295211</c:v>
                </c:pt>
                <c:pt idx="208">
                  <c:v>-1.1429311135396854</c:v>
                </c:pt>
                <c:pt idx="209">
                  <c:v>-1.1202213773827465</c:v>
                </c:pt>
                <c:pt idx="210">
                  <c:v>-1.0952836976323952</c:v>
                </c:pt>
                <c:pt idx="211">
                  <c:v>-1.0678085628778022</c:v>
                </c:pt>
                <c:pt idx="212">
                  <c:v>-1.0374355549608589</c:v>
                </c:pt>
                <c:pt idx="213">
                  <c:v>-1.0037456262041704</c:v>
                </c:pt>
                <c:pt idx="214">
                  <c:v>-0.9662534525169677</c:v>
                </c:pt>
                <c:pt idx="215">
                  <c:v>-0.92440104314915961</c:v>
                </c:pt>
                <c:pt idx="216">
                  <c:v>-0.87755475687216922</c:v>
                </c:pt>
                <c:pt idx="217">
                  <c:v>-0.82500938164646442</c:v>
                </c:pt>
                <c:pt idx="218">
                  <c:v>-0.76600509598723876</c:v>
                </c:pt>
                <c:pt idx="219">
                  <c:v>-0.6997658290159211</c:v>
                </c:pt>
                <c:pt idx="220">
                  <c:v>-0.62557001021573677</c:v>
                </c:pt>
                <c:pt idx="221">
                  <c:v>-0.54286485479389479</c:v>
                </c:pt>
                <c:pt idx="222">
                  <c:v>-0.45142909863054104</c:v>
                </c:pt>
                <c:pt idx="223">
                  <c:v>-0.35157112687115705</c:v>
                </c:pt>
                <c:pt idx="224">
                  <c:v>-0.24431760125614252</c:v>
                </c:pt>
                <c:pt idx="225">
                  <c:v>-0.13151246653510038</c:v>
                </c:pt>
                <c:pt idx="226">
                  <c:v>-1.5737252810323631E-2</c:v>
                </c:pt>
                <c:pt idx="227">
                  <c:v>9.998585127852308E-2</c:v>
                </c:pt>
                <c:pt idx="228">
                  <c:v>0.21264264889718387</c:v>
                </c:pt>
                <c:pt idx="229">
                  <c:v>0.31967269746490506</c:v>
                </c:pt>
                <c:pt idx="230">
                  <c:v>0.41925936828314025</c:v>
                </c:pt>
                <c:pt idx="231">
                  <c:v>0.51040245437351561</c:v>
                </c:pt>
                <c:pt idx="232">
                  <c:v>0.59281462895874171</c:v>
                </c:pt>
                <c:pt idx="233">
                  <c:v>0.66673136850370585</c:v>
                </c:pt>
                <c:pt idx="234">
                  <c:v>0.73271349272344177</c:v>
                </c:pt>
                <c:pt idx="235">
                  <c:v>0.79148598317649743</c:v>
                </c:pt>
                <c:pt idx="236">
                  <c:v>0.84382529867584033</c:v>
                </c:pt>
                <c:pt idx="237">
                  <c:v>0.89048990335988276</c:v>
                </c:pt>
                <c:pt idx="238">
                  <c:v>0.93218279162682527</c:v>
                </c:pt>
                <c:pt idx="239">
                  <c:v>0.96953508095940932</c:v>
                </c:pt>
                <c:pt idx="240">
                  <c:v>1.0031022495374902</c:v>
                </c:pt>
                <c:pt idx="241">
                  <c:v>1.0333672834207119</c:v>
                </c:pt>
                <c:pt idx="242">
                  <c:v>1.0607471370684136</c:v>
                </c:pt>
                <c:pt idx="243">
                  <c:v>1.0856003977531812</c:v>
                </c:pt>
                <c:pt idx="244">
                  <c:v>1.1082349981552559</c:v>
                </c:pt>
                <c:pt idx="245">
                  <c:v>1.1289153994493448</c:v>
                </c:pt>
                <c:pt idx="246">
                  <c:v>1.1478690010128862</c:v>
                </c:pt>
                <c:pt idx="247">
                  <c:v>1.1652917160773901</c:v>
                </c:pt>
                <c:pt idx="248">
                  <c:v>1.1813527465301372</c:v>
                </c:pt>
                <c:pt idx="249">
                  <c:v>1.1961986328567626</c:v>
                </c:pt>
                <c:pt idx="250">
                  <c:v>1.2099566698812141</c:v>
                </c:pt>
                <c:pt idx="251">
                  <c:v>1.2227377789548237</c:v>
                </c:pt>
                <c:pt idx="252">
                  <c:v>1.2346389202292676</c:v>
                </c:pt>
                <c:pt idx="253">
                  <c:v>1.2457451188481996</c:v>
                </c:pt>
                <c:pt idx="254">
                  <c:v>1.2561311685479379</c:v>
                </c:pt>
                <c:pt idx="255">
                  <c:v>1.2658630663751553</c:v>
                </c:pt>
                <c:pt idx="256">
                  <c:v>1.2749992234876852</c:v>
                </c:pt>
                <c:pt idx="257">
                  <c:v>1.2835914894454217</c:v>
                </c:pt>
                <c:pt idx="258">
                  <c:v>1.2916860209934333</c:v>
                </c:pt>
                <c:pt idx="259">
                  <c:v>1.2993240209822783</c:v>
                </c:pt>
                <c:pt idx="260">
                  <c:v>1.3065423686263964</c:v>
                </c:pt>
                <c:pt idx="261">
                  <c:v>1.3133741586335834</c:v>
                </c:pt>
                <c:pt idx="262">
                  <c:v>1.3198491637202219</c:v>
                </c:pt>
                <c:pt idx="263">
                  <c:v>1.3259942325466711</c:v>
                </c:pt>
                <c:pt idx="264">
                  <c:v>1.3318336330697529</c:v>
                </c:pt>
                <c:pt idx="265">
                  <c:v>1.3373893496347427</c:v>
                </c:pt>
                <c:pt idx="266">
                  <c:v>1.3426813407515614</c:v>
                </c:pt>
                <c:pt idx="267">
                  <c:v>1.3477277633646181</c:v>
                </c:pt>
                <c:pt idx="268">
                  <c:v>1.3525451684886098</c:v>
                </c:pt>
                <c:pt idx="269">
                  <c:v>1.3571486723073352</c:v>
                </c:pt>
                <c:pt idx="270">
                  <c:v>1.3615521061898355</c:v>
                </c:pt>
                <c:pt idx="271">
                  <c:v>1.3657681485440061</c:v>
                </c:pt>
                <c:pt idx="272">
                  <c:v>1.3698084409828155</c:v>
                </c:pt>
                <c:pt idx="273">
                  <c:v>1.3736836909065782</c:v>
                </c:pt>
                <c:pt idx="274">
                  <c:v>1.3774037622935271</c:v>
                </c:pt>
                <c:pt idx="275">
                  <c:v>1.3809777562296712</c:v>
                </c:pt>
                <c:pt idx="276">
                  <c:v>1.384414082489055</c:v>
                </c:pt>
                <c:pt idx="277">
                  <c:v>1.3877205232900212</c:v>
                </c:pt>
                <c:pt idx="278">
                  <c:v>1.3909042901961659</c:v>
                </c:pt>
                <c:pt idx="279">
                  <c:v>1.3939720749976032</c:v>
                </c:pt>
                <c:pt idx="280">
                  <c:v>1.3969300952950596</c:v>
                </c:pt>
                <c:pt idx="281">
                  <c:v>1.3997841354129357</c:v>
                </c:pt>
                <c:pt idx="282">
                  <c:v>1.4025395831851579</c:v>
                </c:pt>
                <c:pt idx="283">
                  <c:v>1.4052014630871725</c:v>
                </c:pt>
                <c:pt idx="284">
                  <c:v>1.407774466126966</c:v>
                </c:pt>
                <c:pt idx="285">
                  <c:v>1.4102629768560013</c:v>
                </c:pt>
                <c:pt idx="286">
                  <c:v>1.4126710978161381</c:v>
                </c:pt>
                <c:pt idx="287">
                  <c:v>1.4150026716999053</c:v>
                </c:pt>
                <c:pt idx="288">
                  <c:v>1.4172613014679944</c:v>
                </c:pt>
                <c:pt idx="289">
                  <c:v>1.419450368638782</c:v>
                </c:pt>
                <c:pt idx="290">
                  <c:v>1.4215730499394565</c:v>
                </c:pt>
                <c:pt idx="291">
                  <c:v>1.4236323324863276</c:v>
                </c:pt>
                <c:pt idx="292">
                  <c:v>1.425631027642732</c:v>
                </c:pt>
                <c:pt idx="293">
                  <c:v>1.4275717836861836</c:v>
                </c:pt>
                <c:pt idx="294">
                  <c:v>1.4294570974017433</c:v>
                </c:pt>
                <c:pt idx="295">
                  <c:v>1.4312893247057108</c:v>
                </c:pt>
                <c:pt idx="296">
                  <c:v>1.4330706903924368</c:v>
                </c:pt>
                <c:pt idx="297">
                  <c:v>1.4348032970870896</c:v>
                </c:pt>
                <c:pt idx="298">
                  <c:v>1.4364891334784464</c:v>
                </c:pt>
                <c:pt idx="299">
                  <c:v>1.4381300818980176</c:v>
                </c:pt>
                <c:pt idx="300">
                  <c:v>1.439727925304972</c:v>
                </c:pt>
                <c:pt idx="301">
                  <c:v>1.441284353730244</c:v>
                </c:pt>
                <c:pt idx="302">
                  <c:v>1.4428009702278339</c:v>
                </c:pt>
                <c:pt idx="303">
                  <c:v>1.4442792963765123</c:v>
                </c:pt>
                <c:pt idx="304">
                  <c:v>1.4457207773708909</c:v>
                </c:pt>
                <c:pt idx="305">
                  <c:v>1.447126786737025</c:v>
                </c:pt>
                <c:pt idx="306">
                  <c:v>1.4484986307043262</c:v>
                </c:pt>
                <c:pt idx="307">
                  <c:v>1.4498375522625422</c:v>
                </c:pt>
                <c:pt idx="308">
                  <c:v>1.4511447349298532</c:v>
                </c:pt>
                <c:pt idx="309">
                  <c:v>1.4524213062557092</c:v>
                </c:pt>
                <c:pt idx="310">
                  <c:v>1.4536683410798612</c:v>
                </c:pt>
                <c:pt idx="311">
                  <c:v>1.4548868645670847</c:v>
                </c:pt>
                <c:pt idx="312">
                  <c:v>1.4560778550353373</c:v>
                </c:pt>
                <c:pt idx="313">
                  <c:v>1.4572422465935171</c:v>
                </c:pt>
                <c:pt idx="314">
                  <c:v>1.4583809316035559</c:v>
                </c:pt>
                <c:pt idx="315">
                  <c:v>1.4594947629803035</c:v>
                </c:pt>
                <c:pt idx="316">
                  <c:v>1.4605845563414963</c:v>
                </c:pt>
                <c:pt idx="317">
                  <c:v>1.4616510920190491</c:v>
                </c:pt>
                <c:pt idx="318">
                  <c:v>1.4626951169419669</c:v>
                </c:pt>
                <c:pt idx="319">
                  <c:v>1.4637173464003048</c:v>
                </c:pt>
                <c:pt idx="320">
                  <c:v>1.4647184656988288</c:v>
                </c:pt>
                <c:pt idx="321">
                  <c:v>1.4656991317083137</c:v>
                </c:pt>
                <c:pt idx="322">
                  <c:v>1.4666599743217801</c:v>
                </c:pt>
                <c:pt idx="323">
                  <c:v>1.4676015978223738</c:v>
                </c:pt>
                <c:pt idx="324">
                  <c:v>1.4685245821690667</c:v>
                </c:pt>
                <c:pt idx="325">
                  <c:v>1.4694294842058644</c:v>
                </c:pt>
                <c:pt idx="326">
                  <c:v>1.4703168387997667</c:v>
                </c:pt>
                <c:pt idx="327">
                  <c:v>1.4711871599123156</c:v>
                </c:pt>
                <c:pt idx="328">
                  <c:v>1.4720409416092015</c:v>
                </c:pt>
                <c:pt idx="329">
                  <c:v>1.4728786590120524</c:v>
                </c:pt>
                <c:pt idx="330">
                  <c:v>1.4737007691962236</c:v>
                </c:pt>
                <c:pt idx="331">
                  <c:v>1.4745077120381225</c:v>
                </c:pt>
                <c:pt idx="332">
                  <c:v>1.4752999110153369</c:v>
                </c:pt>
                <c:pt idx="333">
                  <c:v>1.4760777739626012</c:v>
                </c:pt>
                <c:pt idx="334">
                  <c:v>1.4768416937864111</c:v>
                </c:pt>
                <c:pt idx="335">
                  <c:v>1.4775920491408943</c:v>
                </c:pt>
                <c:pt idx="336">
                  <c:v>1.4783292050673658</c:v>
                </c:pt>
                <c:pt idx="337">
                  <c:v>1.4790535135998142</c:v>
                </c:pt>
                <c:pt idx="338">
                  <c:v>1.4797653143384162</c:v>
                </c:pt>
                <c:pt idx="339">
                  <c:v>1.4804649349930274</c:v>
                </c:pt>
                <c:pt idx="340">
                  <c:v>1.4811526918984632</c:v>
                </c:pt>
                <c:pt idx="341">
                  <c:v>1.4818288905032617</c:v>
                </c:pt>
                <c:pt idx="342">
                  <c:v>1.4824938258335008</c:v>
                </c:pt>
                <c:pt idx="343">
                  <c:v>1.4831477829331441</c:v>
                </c:pt>
                <c:pt idx="344">
                  <c:v>1.483791037282284</c:v>
                </c:pt>
                <c:pt idx="345">
                  <c:v>1.4844238551945652</c:v>
                </c:pt>
                <c:pt idx="346">
                  <c:v>1.4850464941949837</c:v>
                </c:pt>
                <c:pt idx="347">
                  <c:v>1.4856592033791818</c:v>
                </c:pt>
                <c:pt idx="348">
                  <c:v>1.4862622237552887</c:v>
                </c:pt>
                <c:pt idx="349">
                  <c:v>1.4868557885692801</c:v>
                </c:pt>
                <c:pt idx="350">
                  <c:v>1.4874401236147821</c:v>
                </c:pt>
                <c:pt idx="351">
                  <c:v>1.4880154475281719</c:v>
                </c:pt>
                <c:pt idx="352">
                  <c:v>1.4885819720697899</c:v>
                </c:pt>
                <c:pt idx="353">
                  <c:v>1.4891399023920098</c:v>
                </c:pt>
                <c:pt idx="354">
                  <c:v>1.4896894372948832</c:v>
                </c:pt>
                <c:pt idx="355">
                  <c:v>1.4902307694700214</c:v>
                </c:pt>
                <c:pt idx="356">
                  <c:v>1.490764085733342</c:v>
                </c:pt>
                <c:pt idx="357">
                  <c:v>1.4912895672472657</c:v>
                </c:pt>
                <c:pt idx="358">
                  <c:v>1.4918073897329185</c:v>
                </c:pt>
                <c:pt idx="359">
                  <c:v>1.492317723672858</c:v>
                </c:pt>
                <c:pt idx="360">
                  <c:v>1.492820734504813</c:v>
                </c:pt>
                <c:pt idx="361">
                  <c:v>1.4933165828068988</c:v>
                </c:pt>
                <c:pt idx="362">
                  <c:v>1.4938054244747396</c:v>
                </c:pt>
                <c:pt idx="363">
                  <c:v>1.4942874108909086</c:v>
                </c:pt>
                <c:pt idx="364">
                  <c:v>1.4947626890870709</c:v>
                </c:pt>
                <c:pt idx="365">
                  <c:v>1.4952314018991926</c:v>
                </c:pt>
                <c:pt idx="366">
                  <c:v>1.49569368811616</c:v>
                </c:pt>
                <c:pt idx="367">
                  <c:v>1.4961496826221317</c:v>
                </c:pt>
                <c:pt idx="368">
                  <c:v>1.496599516532928</c:v>
                </c:pt>
                <c:pt idx="369">
                  <c:v>1.4970433173267514</c:v>
                </c:pt>
                <c:pt idx="370">
                  <c:v>1.4974812089695053</c:v>
                </c:pt>
                <c:pt idx="371">
                  <c:v>1.4979133120349726</c:v>
                </c:pt>
                <c:pt idx="372">
                  <c:v>1.4983397438200976</c:v>
                </c:pt>
                <c:pt idx="373">
                  <c:v>1.4987606184556017</c:v>
                </c:pt>
                <c:pt idx="374">
                  <c:v>1.4991760470121513</c:v>
                </c:pt>
                <c:pt idx="375">
                  <c:v>1.4995861376022865</c:v>
                </c:pt>
                <c:pt idx="376">
                  <c:v>1.4999909954783042</c:v>
                </c:pt>
                <c:pt idx="377">
                  <c:v>1.5003907231262839</c:v>
                </c:pt>
                <c:pt idx="378">
                  <c:v>1.5007854203564297</c:v>
                </c:pt>
                <c:pt idx="379">
                  <c:v>1.5011751843898993</c:v>
                </c:pt>
                <c:pt idx="380">
                  <c:v>1.5015601099422731</c:v>
                </c:pt>
                <c:pt idx="381">
                  <c:v>1.501940289303819</c:v>
                </c:pt>
                <c:pt idx="382">
                  <c:v>1.5023158124166922</c:v>
                </c:pt>
                <c:pt idx="383">
                  <c:v>1.5026867669492066</c:v>
                </c:pt>
                <c:pt idx="384">
                  <c:v>1.5030532383673059</c:v>
                </c:pt>
                <c:pt idx="385">
                  <c:v>1.5034153100033585</c:v>
                </c:pt>
                <c:pt idx="386">
                  <c:v>1.5037730631223898</c:v>
                </c:pt>
                <c:pt idx="387">
                  <c:v>1.5041265769858636</c:v>
                </c:pt>
                <c:pt idx="388">
                  <c:v>1.5044759289131187</c:v>
                </c:pt>
                <c:pt idx="389">
                  <c:v>1.5048211943405578</c:v>
                </c:pt>
                <c:pt idx="390">
                  <c:v>1.5051624468786891</c:v>
                </c:pt>
                <c:pt idx="391">
                  <c:v>1.5054997583671026</c:v>
                </c:pt>
                <c:pt idx="392">
                  <c:v>1.505833198927478</c:v>
                </c:pt>
                <c:pt idx="393">
                  <c:v>1.506162837014696</c:v>
                </c:pt>
                <c:pt idx="394">
                  <c:v>1.5064887394661399</c:v>
                </c:pt>
                <c:pt idx="395">
                  <c:v>1.5068109715492546</c:v>
                </c:pt>
                <c:pt idx="396">
                  <c:v>1.5071295970074414</c:v>
                </c:pt>
                <c:pt idx="397">
                  <c:v>1.5074446781043491</c:v>
                </c:pt>
                <c:pt idx="398">
                  <c:v>1.5077562756666332</c:v>
                </c:pt>
                <c:pt idx="399">
                  <c:v>1.5080644491252377</c:v>
                </c:pt>
                <c:pt idx="400">
                  <c:v>1.5083692565552655</c:v>
                </c:pt>
                <c:pt idx="401">
                  <c:v>1.5086707547144871</c:v>
                </c:pt>
                <c:pt idx="402">
                  <c:v>1.5089689990805468</c:v>
                </c:pt>
                <c:pt idx="403">
                  <c:v>1.5092640438869145</c:v>
                </c:pt>
                <c:pt idx="404">
                  <c:v>1.509555942157631</c:v>
                </c:pt>
                <c:pt idx="405">
                  <c:v>1.5098447457408983</c:v>
                </c:pt>
                <c:pt idx="406">
                  <c:v>1.5101305053415548</c:v>
                </c:pt>
                <c:pt idx="407">
                  <c:v>1.51041327055248</c:v>
                </c:pt>
                <c:pt idx="408">
                  <c:v>1.5106930898849718</c:v>
                </c:pt>
                <c:pt idx="409">
                  <c:v>1.5109700107981305</c:v>
                </c:pt>
                <c:pt idx="410">
                  <c:v>1.5112440797272924</c:v>
                </c:pt>
                <c:pt idx="411">
                  <c:v>1.5115153421115446</c:v>
                </c:pt>
                <c:pt idx="412">
                  <c:v>1.5117838424203587</c:v>
                </c:pt>
                <c:pt idx="413">
                  <c:v>1.5120496241793731</c:v>
                </c:pt>
                <c:pt idx="414">
                  <c:v>1.5123127299953572</c:v>
                </c:pt>
                <c:pt idx="415">
                  <c:v>1.5125732015803883</c:v>
                </c:pt>
                <c:pt idx="416">
                  <c:v>1.5128310797752682</c:v>
                </c:pt>
                <c:pt idx="417">
                  <c:v>1.5130864045722072</c:v>
                </c:pt>
                <c:pt idx="418">
                  <c:v>1.513339215136805</c:v>
                </c:pt>
                <c:pt idx="419">
                  <c:v>1.5135895498293506</c:v>
                </c:pt>
                <c:pt idx="420">
                  <c:v>1.5138374462254653</c:v>
                </c:pt>
                <c:pt idx="421">
                  <c:v>1.5140829411361179</c:v>
                </c:pt>
                <c:pt idx="422">
                  <c:v>1.5143260706270252</c:v>
                </c:pt>
                <c:pt idx="423">
                  <c:v>1.5145668700374681</c:v>
                </c:pt>
                <c:pt idx="424">
                  <c:v>1.5148053739985394</c:v>
                </c:pt>
                <c:pt idx="425">
                  <c:v>1.5150416164508436</c:v>
                </c:pt>
                <c:pt idx="426">
                  <c:v>1.5152756306616688</c:v>
                </c:pt>
                <c:pt idx="427">
                  <c:v>1.5155074492416485</c:v>
                </c:pt>
                <c:pt idx="428">
                  <c:v>1.5157371041609298</c:v>
                </c:pt>
                <c:pt idx="429">
                  <c:v>1.5159646267648683</c:v>
                </c:pt>
                <c:pt idx="430">
                  <c:v>1.5161900477892614</c:v>
                </c:pt>
                <c:pt idx="431">
                  <c:v>1.5164133973751386</c:v>
                </c:pt>
                <c:pt idx="432">
                  <c:v>1.5166347050831233</c:v>
                </c:pt>
                <c:pt idx="433">
                  <c:v>1.5168539999073793</c:v>
                </c:pt>
                <c:pt idx="434">
                  <c:v>1.5170713102891591</c:v>
                </c:pt>
                <c:pt idx="435">
                  <c:v>1.5172866641299614</c:v>
                </c:pt>
                <c:pt idx="436">
                  <c:v>1.5175000888043182</c:v>
                </c:pt>
                <c:pt idx="437">
                  <c:v>1.5177116111722173</c:v>
                </c:pt>
                <c:pt idx="438">
                  <c:v>1.5179212575911756</c:v>
                </c:pt>
                <c:pt idx="439">
                  <c:v>1.5181290539279746</c:v>
                </c:pt>
                <c:pt idx="440">
                  <c:v>1.5183350255700669</c:v>
                </c:pt>
                <c:pt idx="441">
                  <c:v>1.5185391974366667</c:v>
                </c:pt>
                <c:pt idx="442">
                  <c:v>1.5187415939895335</c:v>
                </c:pt>
                <c:pt idx="443">
                  <c:v>1.5189422392434591</c:v>
                </c:pt>
                <c:pt idx="444">
                  <c:v>1.5191411567764659</c:v>
                </c:pt>
                <c:pt idx="445">
                  <c:v>1.5193383697397296</c:v>
                </c:pt>
                <c:pt idx="446">
                  <c:v>1.5195339008672293</c:v>
                </c:pt>
                <c:pt idx="447">
                  <c:v>1.5197277724851392</c:v>
                </c:pt>
                <c:pt idx="448">
                  <c:v>1.5199200065209666</c:v>
                </c:pt>
                <c:pt idx="449">
                  <c:v>1.5201106245124447</c:v>
                </c:pt>
                <c:pt idx="450">
                  <c:v>1.5202996476161892</c:v>
                </c:pt>
                <c:pt idx="451">
                  <c:v>1.5204870966161232</c:v>
                </c:pt>
                <c:pt idx="452">
                  <c:v>1.5206729919316828</c:v>
                </c:pt>
                <c:pt idx="453">
                  <c:v>1.5208573536258021</c:v>
                </c:pt>
                <c:pt idx="454">
                  <c:v>1.5210402014126925</c:v>
                </c:pt>
                <c:pt idx="455">
                  <c:v>1.5212215546654182</c:v>
                </c:pt>
                <c:pt idx="456">
                  <c:v>1.5214014324232739</c:v>
                </c:pt>
                <c:pt idx="457">
                  <c:v>1.5215798533989719</c:v>
                </c:pt>
                <c:pt idx="458">
                  <c:v>1.5217568359856459</c:v>
                </c:pt>
                <c:pt idx="459">
                  <c:v>1.5219323982636719</c:v>
                </c:pt>
                <c:pt idx="460">
                  <c:v>1.5221065580073181</c:v>
                </c:pt>
                <c:pt idx="461">
                  <c:v>1.5222793326912241</c:v>
                </c:pt>
                <c:pt idx="462">
                  <c:v>1.5224507394967155</c:v>
                </c:pt>
                <c:pt idx="463">
                  <c:v>1.5226207953179609</c:v>
                </c:pt>
                <c:pt idx="464">
                  <c:v>1.5227895167679733</c:v>
                </c:pt>
                <c:pt idx="465">
                  <c:v>1.5229569201844604</c:v>
                </c:pt>
                <c:pt idx="466">
                  <c:v>1.5231230216355325</c:v>
                </c:pt>
                <c:pt idx="467">
                  <c:v>1.5232878369252649</c:v>
                </c:pt>
                <c:pt idx="468">
                  <c:v>1.5234513815991253</c:v>
                </c:pt>
                <c:pt idx="469">
                  <c:v>1.5236136709492676</c:v>
                </c:pt>
                <c:pt idx="470">
                  <c:v>1.5237747200196952</c:v>
                </c:pt>
                <c:pt idx="471">
                  <c:v>1.5239345436112983</c:v>
                </c:pt>
                <c:pt idx="472">
                  <c:v>1.5240931562867706</c:v>
                </c:pt>
                <c:pt idx="473">
                  <c:v>1.5242505723754038</c:v>
                </c:pt>
                <c:pt idx="474">
                  <c:v>1.5244068059777702</c:v>
                </c:pt>
                <c:pt idx="475">
                  <c:v>1.5245618709702902</c:v>
                </c:pt>
                <c:pt idx="476">
                  <c:v>1.5247157810096914</c:v>
                </c:pt>
                <c:pt idx="477">
                  <c:v>1.5248685495373622</c:v>
                </c:pt>
                <c:pt idx="478">
                  <c:v>1.5250201897836011</c:v>
                </c:pt>
                <c:pt idx="479">
                  <c:v>1.5251707147717661</c:v>
                </c:pt>
                <c:pt idx="480">
                  <c:v>1.5253201373223269</c:v>
                </c:pt>
                <c:pt idx="481">
                  <c:v>1.5254684700568213</c:v>
                </c:pt>
                <c:pt idx="482">
                  <c:v>1.5256157254017193</c:v>
                </c:pt>
                <c:pt idx="483">
                  <c:v>1.5257619155921986</c:v>
                </c:pt>
                <c:pt idx="484">
                  <c:v>1.52590705267583</c:v>
                </c:pt>
                <c:pt idx="485">
                  <c:v>1.526051148516181</c:v>
                </c:pt>
                <c:pt idx="486">
                  <c:v>1.5261942147963341</c:v>
                </c:pt>
                <c:pt idx="487">
                  <c:v>1.5263362630223252</c:v>
                </c:pt>
                <c:pt idx="488">
                  <c:v>1.5264773045265045</c:v>
                </c:pt>
                <c:pt idx="489">
                  <c:v>1.5266173504708191</c:v>
                </c:pt>
                <c:pt idx="490">
                  <c:v>1.5267564118500234</c:v>
                </c:pt>
                <c:pt idx="491">
                  <c:v>1.5268944994948153</c:v>
                </c:pt>
                <c:pt idx="492">
                  <c:v>1.5270316240749038</c:v>
                </c:pt>
                <c:pt idx="493">
                  <c:v>1.5271677961020049</c:v>
                </c:pt>
                <c:pt idx="494">
                  <c:v>1.5273030259327749</c:v>
                </c:pt>
                <c:pt idx="495">
                  <c:v>1.5274373237716741</c:v>
                </c:pt>
                <c:pt idx="496">
                  <c:v>1.527570699673771</c:v>
                </c:pt>
                <c:pt idx="497">
                  <c:v>1.5277031635474814</c:v>
                </c:pt>
                <c:pt idx="498">
                  <c:v>1.5278347251572497</c:v>
                </c:pt>
                <c:pt idx="499">
                  <c:v>1.5279653941261702</c:v>
                </c:pt>
              </c:numCache>
            </c:numRef>
          </c:yVal>
          <c:smooth val="1"/>
          <c:extLst>
            <c:ext xmlns:c16="http://schemas.microsoft.com/office/drawing/2014/chart" uri="{C3380CC4-5D6E-409C-BE32-E72D297353CC}">
              <c16:uniqueId val="{00000001-ADA4-43D1-BD00-5B269584F408}"/>
            </c:ext>
          </c:extLst>
        </c:ser>
        <c:ser>
          <c:idx val="2"/>
          <c:order val="2"/>
          <c:tx>
            <c:strRef>
              <c:f>'Simulated data (low damping)'!$O$19</c:f>
              <c:strCache>
                <c:ptCount val="1"/>
                <c:pt idx="0">
                  <c:v>acceleration</c:v>
                </c:pt>
              </c:strCache>
            </c:strRef>
          </c:tx>
          <c:spPr>
            <a:ln w="28575" cmpd="sng">
              <a:solidFill>
                <a:schemeClr val="accent1"/>
              </a:solidFill>
            </a:ln>
          </c:spPr>
          <c:marker>
            <c:symbol val="none"/>
          </c:marker>
          <c:xVal>
            <c:numRef>
              <c:f>'Simulated data (low damping)'!$A$21:$A$520</c:f>
              <c:numCache>
                <c:formatCode>0.00</c:formatCode>
                <c:ptCount val="500"/>
                <c:pt idx="0">
                  <c:v>0.1</c:v>
                </c:pt>
                <c:pt idx="1">
                  <c:v>0.10581162324649299</c:v>
                </c:pt>
                <c:pt idx="2">
                  <c:v>0.11162324649298597</c:v>
                </c:pt>
                <c:pt idx="3">
                  <c:v>0.11743486973947895</c:v>
                </c:pt>
                <c:pt idx="4">
                  <c:v>0.12324649298597193</c:v>
                </c:pt>
                <c:pt idx="5">
                  <c:v>0.12905811623246491</c:v>
                </c:pt>
                <c:pt idx="6">
                  <c:v>0.13486973947895789</c:v>
                </c:pt>
                <c:pt idx="7">
                  <c:v>0.14068136272545087</c:v>
                </c:pt>
                <c:pt idx="8">
                  <c:v>0.14649298597194385</c:v>
                </c:pt>
                <c:pt idx="9">
                  <c:v>0.15230460921843683</c:v>
                </c:pt>
                <c:pt idx="10">
                  <c:v>0.15811623246492981</c:v>
                </c:pt>
                <c:pt idx="11">
                  <c:v>0.16392785571142279</c:v>
                </c:pt>
                <c:pt idx="12">
                  <c:v>0.16973947895791577</c:v>
                </c:pt>
                <c:pt idx="13">
                  <c:v>0.17555110220440875</c:v>
                </c:pt>
                <c:pt idx="14">
                  <c:v>0.18136272545090174</c:v>
                </c:pt>
                <c:pt idx="15">
                  <c:v>0.18717434869739472</c:v>
                </c:pt>
                <c:pt idx="16">
                  <c:v>0.1929859719438877</c:v>
                </c:pt>
                <c:pt idx="17">
                  <c:v>0.19879759519038068</c:v>
                </c:pt>
                <c:pt idx="18">
                  <c:v>0.20460921843687366</c:v>
                </c:pt>
                <c:pt idx="19">
                  <c:v>0.21042084168336664</c:v>
                </c:pt>
                <c:pt idx="20">
                  <c:v>0.21623246492985962</c:v>
                </c:pt>
                <c:pt idx="21">
                  <c:v>0.2220440881763526</c:v>
                </c:pt>
                <c:pt idx="22">
                  <c:v>0.22785571142284558</c:v>
                </c:pt>
                <c:pt idx="23">
                  <c:v>0.23366733466933856</c:v>
                </c:pt>
                <c:pt idx="24">
                  <c:v>0.23947895791583154</c:v>
                </c:pt>
                <c:pt idx="25">
                  <c:v>0.24529058116232452</c:v>
                </c:pt>
                <c:pt idx="26">
                  <c:v>0.25110220440881753</c:v>
                </c:pt>
                <c:pt idx="27">
                  <c:v>0.25691382765531051</c:v>
                </c:pt>
                <c:pt idx="28">
                  <c:v>0.26272545090180349</c:v>
                </c:pt>
                <c:pt idx="29">
                  <c:v>0.26853707414829647</c:v>
                </c:pt>
                <c:pt idx="30">
                  <c:v>0.27434869739478945</c:v>
                </c:pt>
                <c:pt idx="31">
                  <c:v>0.28016032064128243</c:v>
                </c:pt>
                <c:pt idx="32">
                  <c:v>0.28597194388777541</c:v>
                </c:pt>
                <c:pt idx="33">
                  <c:v>0.2917835671342684</c:v>
                </c:pt>
                <c:pt idx="34">
                  <c:v>0.29759519038076138</c:v>
                </c:pt>
                <c:pt idx="35">
                  <c:v>0.30340681362725436</c:v>
                </c:pt>
                <c:pt idx="36">
                  <c:v>0.30921843687374734</c:v>
                </c:pt>
                <c:pt idx="37">
                  <c:v>0.31503006012024032</c:v>
                </c:pt>
                <c:pt idx="38">
                  <c:v>0.3208416833667333</c:v>
                </c:pt>
                <c:pt idx="39">
                  <c:v>0.32665330661322628</c:v>
                </c:pt>
                <c:pt idx="40">
                  <c:v>0.33246492985971926</c:v>
                </c:pt>
                <c:pt idx="41">
                  <c:v>0.33827655310621224</c:v>
                </c:pt>
                <c:pt idx="42">
                  <c:v>0.34408817635270522</c:v>
                </c:pt>
                <c:pt idx="43">
                  <c:v>0.3498997995991982</c:v>
                </c:pt>
                <c:pt idx="44">
                  <c:v>0.35571142284569118</c:v>
                </c:pt>
                <c:pt idx="45">
                  <c:v>0.36152304609218416</c:v>
                </c:pt>
                <c:pt idx="46">
                  <c:v>0.36733466933867714</c:v>
                </c:pt>
                <c:pt idx="47">
                  <c:v>0.37314629258517013</c:v>
                </c:pt>
                <c:pt idx="48">
                  <c:v>0.37895791583166311</c:v>
                </c:pt>
                <c:pt idx="49">
                  <c:v>0.38476953907815609</c:v>
                </c:pt>
                <c:pt idx="50">
                  <c:v>0.39058116232464907</c:v>
                </c:pt>
                <c:pt idx="51">
                  <c:v>0.39639278557114205</c:v>
                </c:pt>
                <c:pt idx="52">
                  <c:v>0.40220440881763503</c:v>
                </c:pt>
                <c:pt idx="53">
                  <c:v>0.40801603206412801</c:v>
                </c:pt>
                <c:pt idx="54">
                  <c:v>0.41382765531062099</c:v>
                </c:pt>
                <c:pt idx="55">
                  <c:v>0.41963927855711397</c:v>
                </c:pt>
                <c:pt idx="56">
                  <c:v>0.42545090180360695</c:v>
                </c:pt>
                <c:pt idx="57">
                  <c:v>0.43126252505009993</c:v>
                </c:pt>
                <c:pt idx="58">
                  <c:v>0.43707414829659291</c:v>
                </c:pt>
                <c:pt idx="59">
                  <c:v>0.44288577154308589</c:v>
                </c:pt>
                <c:pt idx="60">
                  <c:v>0.44869739478957887</c:v>
                </c:pt>
                <c:pt idx="61">
                  <c:v>0.45450901803607185</c:v>
                </c:pt>
                <c:pt idx="62">
                  <c:v>0.46032064128256484</c:v>
                </c:pt>
                <c:pt idx="63">
                  <c:v>0.46613226452905782</c:v>
                </c:pt>
                <c:pt idx="64">
                  <c:v>0.4719438877755508</c:v>
                </c:pt>
                <c:pt idx="65">
                  <c:v>0.47775551102204378</c:v>
                </c:pt>
                <c:pt idx="66">
                  <c:v>0.48356713426853676</c:v>
                </c:pt>
                <c:pt idx="67">
                  <c:v>0.48937875751502974</c:v>
                </c:pt>
                <c:pt idx="68">
                  <c:v>0.49519038076152272</c:v>
                </c:pt>
                <c:pt idx="69">
                  <c:v>0.50100200400801576</c:v>
                </c:pt>
                <c:pt idx="70">
                  <c:v>0.50681362725450874</c:v>
                </c:pt>
                <c:pt idx="71">
                  <c:v>0.51262525050100172</c:v>
                </c:pt>
                <c:pt idx="72">
                  <c:v>0.5184368737474947</c:v>
                </c:pt>
                <c:pt idx="73">
                  <c:v>0.52424849699398768</c:v>
                </c:pt>
                <c:pt idx="74">
                  <c:v>0.53006012024048066</c:v>
                </c:pt>
                <c:pt idx="75">
                  <c:v>0.53587174348697364</c:v>
                </c:pt>
                <c:pt idx="76">
                  <c:v>0.54168336673346662</c:v>
                </c:pt>
                <c:pt idx="77">
                  <c:v>0.5474949899799596</c:v>
                </c:pt>
                <c:pt idx="78">
                  <c:v>0.55330661322645258</c:v>
                </c:pt>
                <c:pt idx="79">
                  <c:v>0.55911823647294556</c:v>
                </c:pt>
                <c:pt idx="80">
                  <c:v>0.56492985971943854</c:v>
                </c:pt>
                <c:pt idx="81">
                  <c:v>0.57074148296593152</c:v>
                </c:pt>
                <c:pt idx="82">
                  <c:v>0.5765531062124245</c:v>
                </c:pt>
                <c:pt idx="83">
                  <c:v>0.58236472945891748</c:v>
                </c:pt>
                <c:pt idx="84">
                  <c:v>0.58817635270541047</c:v>
                </c:pt>
                <c:pt idx="85">
                  <c:v>0.59398797595190345</c:v>
                </c:pt>
                <c:pt idx="86">
                  <c:v>0.59979959919839643</c:v>
                </c:pt>
                <c:pt idx="87">
                  <c:v>0.60561122244488941</c:v>
                </c:pt>
                <c:pt idx="88">
                  <c:v>0.61142284569138239</c:v>
                </c:pt>
                <c:pt idx="89">
                  <c:v>0.61723446893787537</c:v>
                </c:pt>
                <c:pt idx="90">
                  <c:v>0.62304609218436835</c:v>
                </c:pt>
                <c:pt idx="91">
                  <c:v>0.62885771543086133</c:v>
                </c:pt>
                <c:pt idx="92">
                  <c:v>0.63466933867735431</c:v>
                </c:pt>
                <c:pt idx="93">
                  <c:v>0.64048096192384729</c:v>
                </c:pt>
                <c:pt idx="94">
                  <c:v>0.64629258517034027</c:v>
                </c:pt>
                <c:pt idx="95">
                  <c:v>0.65210420841683325</c:v>
                </c:pt>
                <c:pt idx="96">
                  <c:v>0.65791583166332623</c:v>
                </c:pt>
                <c:pt idx="97">
                  <c:v>0.66372745490981921</c:v>
                </c:pt>
                <c:pt idx="98">
                  <c:v>0.6695390781563122</c:v>
                </c:pt>
                <c:pt idx="99">
                  <c:v>0.67535070140280518</c:v>
                </c:pt>
                <c:pt idx="100">
                  <c:v>0.68116232464929816</c:v>
                </c:pt>
                <c:pt idx="101">
                  <c:v>0.68697394789579114</c:v>
                </c:pt>
                <c:pt idx="102">
                  <c:v>0.69278557114228412</c:v>
                </c:pt>
                <c:pt idx="103">
                  <c:v>0.6985971943887771</c:v>
                </c:pt>
                <c:pt idx="104">
                  <c:v>0.70440881763527008</c:v>
                </c:pt>
                <c:pt idx="105">
                  <c:v>0.71022044088176306</c:v>
                </c:pt>
                <c:pt idx="106">
                  <c:v>0.71603206412825604</c:v>
                </c:pt>
                <c:pt idx="107">
                  <c:v>0.72184368737474902</c:v>
                </c:pt>
                <c:pt idx="108">
                  <c:v>0.727655310621242</c:v>
                </c:pt>
                <c:pt idx="109">
                  <c:v>0.73346693386773498</c:v>
                </c:pt>
                <c:pt idx="110">
                  <c:v>0.73927855711422796</c:v>
                </c:pt>
                <c:pt idx="111">
                  <c:v>0.74509018036072094</c:v>
                </c:pt>
                <c:pt idx="112">
                  <c:v>0.75090180360721392</c:v>
                </c:pt>
                <c:pt idx="113">
                  <c:v>0.75671342685370691</c:v>
                </c:pt>
                <c:pt idx="114">
                  <c:v>0.76252505010019989</c:v>
                </c:pt>
                <c:pt idx="115">
                  <c:v>0.76833667334669287</c:v>
                </c:pt>
                <c:pt idx="116">
                  <c:v>0.77414829659318585</c:v>
                </c:pt>
                <c:pt idx="117">
                  <c:v>0.77995991983967883</c:v>
                </c:pt>
                <c:pt idx="118">
                  <c:v>0.78577154308617181</c:v>
                </c:pt>
                <c:pt idx="119">
                  <c:v>0.79158316633266479</c:v>
                </c:pt>
                <c:pt idx="120">
                  <c:v>0.79739478957915777</c:v>
                </c:pt>
                <c:pt idx="121">
                  <c:v>0.80320641282565075</c:v>
                </c:pt>
                <c:pt idx="122">
                  <c:v>0.80901803607214373</c:v>
                </c:pt>
                <c:pt idx="123">
                  <c:v>0.81482965931863671</c:v>
                </c:pt>
                <c:pt idx="124">
                  <c:v>0.82064128256512969</c:v>
                </c:pt>
                <c:pt idx="125">
                  <c:v>0.82645290581162267</c:v>
                </c:pt>
                <c:pt idx="126">
                  <c:v>0.83226452905811565</c:v>
                </c:pt>
                <c:pt idx="127">
                  <c:v>0.83807615230460863</c:v>
                </c:pt>
                <c:pt idx="128">
                  <c:v>0.84388777555110162</c:v>
                </c:pt>
                <c:pt idx="129">
                  <c:v>0.8496993987975946</c:v>
                </c:pt>
                <c:pt idx="130">
                  <c:v>0.85551102204408758</c:v>
                </c:pt>
                <c:pt idx="131">
                  <c:v>0.86132264529058056</c:v>
                </c:pt>
                <c:pt idx="132">
                  <c:v>0.86713426853707354</c:v>
                </c:pt>
                <c:pt idx="133">
                  <c:v>0.87294589178356652</c:v>
                </c:pt>
                <c:pt idx="134">
                  <c:v>0.8787575150300595</c:v>
                </c:pt>
                <c:pt idx="135">
                  <c:v>0.88456913827655248</c:v>
                </c:pt>
                <c:pt idx="136">
                  <c:v>0.89038076152304546</c:v>
                </c:pt>
                <c:pt idx="137">
                  <c:v>0.89619238476953844</c:v>
                </c:pt>
                <c:pt idx="138">
                  <c:v>0.90200400801603142</c:v>
                </c:pt>
                <c:pt idx="139">
                  <c:v>0.9078156312625244</c:v>
                </c:pt>
                <c:pt idx="140">
                  <c:v>0.91362725450901738</c:v>
                </c:pt>
                <c:pt idx="141">
                  <c:v>0.91943887775551036</c:v>
                </c:pt>
                <c:pt idx="142">
                  <c:v>0.92525050100200334</c:v>
                </c:pt>
                <c:pt idx="143">
                  <c:v>0.93106212424849633</c:v>
                </c:pt>
                <c:pt idx="144">
                  <c:v>0.93687374749498931</c:v>
                </c:pt>
                <c:pt idx="145">
                  <c:v>0.94268537074148229</c:v>
                </c:pt>
                <c:pt idx="146">
                  <c:v>0.94849699398797527</c:v>
                </c:pt>
                <c:pt idx="147">
                  <c:v>0.95430861723446825</c:v>
                </c:pt>
                <c:pt idx="148">
                  <c:v>0.96012024048096123</c:v>
                </c:pt>
                <c:pt idx="149">
                  <c:v>0.96593186372745421</c:v>
                </c:pt>
                <c:pt idx="150">
                  <c:v>0.97174348697394719</c:v>
                </c:pt>
                <c:pt idx="151">
                  <c:v>0.97755511022044017</c:v>
                </c:pt>
                <c:pt idx="152">
                  <c:v>0.98336673346693315</c:v>
                </c:pt>
                <c:pt idx="153">
                  <c:v>0.98917835671342613</c:v>
                </c:pt>
                <c:pt idx="154">
                  <c:v>0.99498997995991911</c:v>
                </c:pt>
                <c:pt idx="155">
                  <c:v>1.0008016032064122</c:v>
                </c:pt>
                <c:pt idx="156">
                  <c:v>1.0066132264529053</c:v>
                </c:pt>
                <c:pt idx="157">
                  <c:v>1.0124248496993984</c:v>
                </c:pt>
                <c:pt idx="158">
                  <c:v>1.0182364729458915</c:v>
                </c:pt>
                <c:pt idx="159">
                  <c:v>1.0240480961923846</c:v>
                </c:pt>
                <c:pt idx="160">
                  <c:v>1.0298597194388777</c:v>
                </c:pt>
                <c:pt idx="161">
                  <c:v>1.0356713426853708</c:v>
                </c:pt>
                <c:pt idx="162">
                  <c:v>1.0414829659318638</c:v>
                </c:pt>
                <c:pt idx="163">
                  <c:v>1.0472945891783569</c:v>
                </c:pt>
                <c:pt idx="164">
                  <c:v>1.05310621242485</c:v>
                </c:pt>
                <c:pt idx="165">
                  <c:v>1.0589178356713431</c:v>
                </c:pt>
                <c:pt idx="166">
                  <c:v>1.0647294589178362</c:v>
                </c:pt>
                <c:pt idx="167">
                  <c:v>1.0705410821643293</c:v>
                </c:pt>
                <c:pt idx="168">
                  <c:v>1.0763527054108224</c:v>
                </c:pt>
                <c:pt idx="169">
                  <c:v>1.0821643286573155</c:v>
                </c:pt>
                <c:pt idx="170">
                  <c:v>1.0879759519038086</c:v>
                </c:pt>
                <c:pt idx="171">
                  <c:v>1.0937875751503017</c:v>
                </c:pt>
                <c:pt idx="172">
                  <c:v>1.0995991983967948</c:v>
                </c:pt>
                <c:pt idx="173">
                  <c:v>1.1054108216432879</c:v>
                </c:pt>
                <c:pt idx="174">
                  <c:v>1.1112224448897809</c:v>
                </c:pt>
                <c:pt idx="175">
                  <c:v>1.117034068136274</c:v>
                </c:pt>
                <c:pt idx="176">
                  <c:v>1.1228456913827671</c:v>
                </c:pt>
                <c:pt idx="177">
                  <c:v>1.1286573146292602</c:v>
                </c:pt>
                <c:pt idx="178">
                  <c:v>1.1344689378757533</c:v>
                </c:pt>
                <c:pt idx="179">
                  <c:v>1.1402805611222464</c:v>
                </c:pt>
                <c:pt idx="180">
                  <c:v>1.1460921843687395</c:v>
                </c:pt>
                <c:pt idx="181">
                  <c:v>1.1519038076152326</c:v>
                </c:pt>
                <c:pt idx="182">
                  <c:v>1.1577154308617257</c:v>
                </c:pt>
                <c:pt idx="183">
                  <c:v>1.1635270541082188</c:v>
                </c:pt>
                <c:pt idx="184">
                  <c:v>1.1693386773547119</c:v>
                </c:pt>
                <c:pt idx="185">
                  <c:v>1.175150300601205</c:v>
                </c:pt>
                <c:pt idx="186">
                  <c:v>1.180961923847698</c:v>
                </c:pt>
                <c:pt idx="187">
                  <c:v>1.1867735470941911</c:v>
                </c:pt>
                <c:pt idx="188">
                  <c:v>1.1925851703406842</c:v>
                </c:pt>
                <c:pt idx="189">
                  <c:v>1.1983967935871773</c:v>
                </c:pt>
                <c:pt idx="190">
                  <c:v>1.2042084168336704</c:v>
                </c:pt>
                <c:pt idx="191">
                  <c:v>1.2100200400801635</c:v>
                </c:pt>
                <c:pt idx="192">
                  <c:v>1.2158316633266566</c:v>
                </c:pt>
                <c:pt idx="193">
                  <c:v>1.2216432865731497</c:v>
                </c:pt>
                <c:pt idx="194">
                  <c:v>1.2274549098196428</c:v>
                </c:pt>
                <c:pt idx="195">
                  <c:v>1.2332665330661359</c:v>
                </c:pt>
                <c:pt idx="196">
                  <c:v>1.239078156312629</c:v>
                </c:pt>
                <c:pt idx="197">
                  <c:v>1.2448897795591221</c:v>
                </c:pt>
                <c:pt idx="198">
                  <c:v>1.2507014028056151</c:v>
                </c:pt>
                <c:pt idx="199">
                  <c:v>1.2565130260521082</c:v>
                </c:pt>
                <c:pt idx="200">
                  <c:v>1.2623246492986013</c:v>
                </c:pt>
                <c:pt idx="201">
                  <c:v>1.2681362725450944</c:v>
                </c:pt>
                <c:pt idx="202">
                  <c:v>1.2739478957915875</c:v>
                </c:pt>
                <c:pt idx="203">
                  <c:v>1.2797595190380806</c:v>
                </c:pt>
                <c:pt idx="204">
                  <c:v>1.2855711422845737</c:v>
                </c:pt>
                <c:pt idx="205">
                  <c:v>1.2913827655310668</c:v>
                </c:pt>
                <c:pt idx="206">
                  <c:v>1.2971943887775599</c:v>
                </c:pt>
                <c:pt idx="207">
                  <c:v>1.303006012024053</c:v>
                </c:pt>
                <c:pt idx="208">
                  <c:v>1.3088176352705461</c:v>
                </c:pt>
                <c:pt idx="209">
                  <c:v>1.3146292585170392</c:v>
                </c:pt>
                <c:pt idx="210">
                  <c:v>1.3204408817635322</c:v>
                </c:pt>
                <c:pt idx="211">
                  <c:v>1.3262525050100253</c:v>
                </c:pt>
                <c:pt idx="212">
                  <c:v>1.3320641282565184</c:v>
                </c:pt>
                <c:pt idx="213">
                  <c:v>1.3378757515030115</c:v>
                </c:pt>
                <c:pt idx="214">
                  <c:v>1.3436873747495046</c:v>
                </c:pt>
                <c:pt idx="215">
                  <c:v>1.3494989979959977</c:v>
                </c:pt>
                <c:pt idx="216">
                  <c:v>1.3553106212424908</c:v>
                </c:pt>
                <c:pt idx="217">
                  <c:v>1.3611222444889839</c:v>
                </c:pt>
                <c:pt idx="218">
                  <c:v>1.366933867735477</c:v>
                </c:pt>
                <c:pt idx="219">
                  <c:v>1.3727454909819701</c:v>
                </c:pt>
                <c:pt idx="220">
                  <c:v>1.3785571142284632</c:v>
                </c:pt>
                <c:pt idx="221">
                  <c:v>1.3843687374749563</c:v>
                </c:pt>
                <c:pt idx="222">
                  <c:v>1.3901803607214493</c:v>
                </c:pt>
                <c:pt idx="223">
                  <c:v>1.3959919839679424</c:v>
                </c:pt>
                <c:pt idx="224">
                  <c:v>1.4018036072144355</c:v>
                </c:pt>
                <c:pt idx="225">
                  <c:v>1.4076152304609286</c:v>
                </c:pt>
                <c:pt idx="226">
                  <c:v>1.4134268537074217</c:v>
                </c:pt>
                <c:pt idx="227">
                  <c:v>1.4192384769539148</c:v>
                </c:pt>
                <c:pt idx="228">
                  <c:v>1.4250501002004079</c:v>
                </c:pt>
                <c:pt idx="229">
                  <c:v>1.430861723446901</c:v>
                </c:pt>
                <c:pt idx="230">
                  <c:v>1.4366733466933941</c:v>
                </c:pt>
                <c:pt idx="231">
                  <c:v>1.4424849699398872</c:v>
                </c:pt>
                <c:pt idx="232">
                  <c:v>1.4482965931863803</c:v>
                </c:pt>
                <c:pt idx="233">
                  <c:v>1.4541082164328734</c:v>
                </c:pt>
                <c:pt idx="234">
                  <c:v>1.4599198396793664</c:v>
                </c:pt>
                <c:pt idx="235">
                  <c:v>1.4657314629258595</c:v>
                </c:pt>
                <c:pt idx="236">
                  <c:v>1.4715430861723526</c:v>
                </c:pt>
                <c:pt idx="237">
                  <c:v>1.4773547094188457</c:v>
                </c:pt>
                <c:pt idx="238">
                  <c:v>1.4831663326653388</c:v>
                </c:pt>
                <c:pt idx="239">
                  <c:v>1.4889779559118319</c:v>
                </c:pt>
                <c:pt idx="240">
                  <c:v>1.494789579158325</c:v>
                </c:pt>
                <c:pt idx="241">
                  <c:v>1.5006012024048181</c:v>
                </c:pt>
                <c:pt idx="242">
                  <c:v>1.5064128256513112</c:v>
                </c:pt>
                <c:pt idx="243">
                  <c:v>1.5122244488978043</c:v>
                </c:pt>
                <c:pt idx="244">
                  <c:v>1.5180360721442974</c:v>
                </c:pt>
                <c:pt idx="245">
                  <c:v>1.5238476953907905</c:v>
                </c:pt>
                <c:pt idx="246">
                  <c:v>1.5296593186372835</c:v>
                </c:pt>
                <c:pt idx="247">
                  <c:v>1.5354709418837766</c:v>
                </c:pt>
                <c:pt idx="248">
                  <c:v>1.5412825651302697</c:v>
                </c:pt>
                <c:pt idx="249">
                  <c:v>1.5470941883767628</c:v>
                </c:pt>
                <c:pt idx="250">
                  <c:v>1.5529058116232559</c:v>
                </c:pt>
                <c:pt idx="251">
                  <c:v>1.558717434869749</c:v>
                </c:pt>
                <c:pt idx="252">
                  <c:v>1.5645290581162421</c:v>
                </c:pt>
                <c:pt idx="253">
                  <c:v>1.5703406813627352</c:v>
                </c:pt>
                <c:pt idx="254">
                  <c:v>1.5761523046092283</c:v>
                </c:pt>
                <c:pt idx="255">
                  <c:v>1.5819639278557214</c:v>
                </c:pt>
                <c:pt idx="256">
                  <c:v>1.5877755511022145</c:v>
                </c:pt>
                <c:pt idx="257">
                  <c:v>1.5935871743487076</c:v>
                </c:pt>
                <c:pt idx="258">
                  <c:v>1.5993987975952006</c:v>
                </c:pt>
                <c:pt idx="259">
                  <c:v>1.6052104208416937</c:v>
                </c:pt>
                <c:pt idx="260">
                  <c:v>1.6110220440881868</c:v>
                </c:pt>
                <c:pt idx="261">
                  <c:v>1.6168336673346799</c:v>
                </c:pt>
                <c:pt idx="262">
                  <c:v>1.622645290581173</c:v>
                </c:pt>
                <c:pt idx="263">
                  <c:v>1.6284569138276661</c:v>
                </c:pt>
                <c:pt idx="264">
                  <c:v>1.6342685370741592</c:v>
                </c:pt>
                <c:pt idx="265">
                  <c:v>1.6400801603206523</c:v>
                </c:pt>
                <c:pt idx="266">
                  <c:v>1.6458917835671454</c:v>
                </c:pt>
                <c:pt idx="267">
                  <c:v>1.6517034068136385</c:v>
                </c:pt>
                <c:pt idx="268">
                  <c:v>1.6575150300601316</c:v>
                </c:pt>
                <c:pt idx="269">
                  <c:v>1.6633266533066247</c:v>
                </c:pt>
                <c:pt idx="270">
                  <c:v>1.6691382765531178</c:v>
                </c:pt>
                <c:pt idx="271">
                  <c:v>1.6749498997996108</c:v>
                </c:pt>
                <c:pt idx="272">
                  <c:v>1.6807615230461039</c:v>
                </c:pt>
                <c:pt idx="273">
                  <c:v>1.686573146292597</c:v>
                </c:pt>
                <c:pt idx="274">
                  <c:v>1.6923847695390901</c:v>
                </c:pt>
                <c:pt idx="275">
                  <c:v>1.6981963927855832</c:v>
                </c:pt>
                <c:pt idx="276">
                  <c:v>1.7040080160320763</c:v>
                </c:pt>
                <c:pt idx="277">
                  <c:v>1.7098196392785694</c:v>
                </c:pt>
                <c:pt idx="278">
                  <c:v>1.7156312625250625</c:v>
                </c:pt>
                <c:pt idx="279">
                  <c:v>1.7214428857715556</c:v>
                </c:pt>
                <c:pt idx="280">
                  <c:v>1.7272545090180487</c:v>
                </c:pt>
                <c:pt idx="281">
                  <c:v>1.7330661322645418</c:v>
                </c:pt>
                <c:pt idx="282">
                  <c:v>1.7388777555110349</c:v>
                </c:pt>
                <c:pt idx="283">
                  <c:v>1.7446893787575279</c:v>
                </c:pt>
                <c:pt idx="284">
                  <c:v>1.750501002004021</c:v>
                </c:pt>
                <c:pt idx="285">
                  <c:v>1.7563126252505141</c:v>
                </c:pt>
                <c:pt idx="286">
                  <c:v>1.7621242484970072</c:v>
                </c:pt>
                <c:pt idx="287">
                  <c:v>1.7679358717435003</c:v>
                </c:pt>
                <c:pt idx="288">
                  <c:v>1.7737474949899934</c:v>
                </c:pt>
                <c:pt idx="289">
                  <c:v>1.7795591182364865</c:v>
                </c:pt>
                <c:pt idx="290">
                  <c:v>1.7853707414829796</c:v>
                </c:pt>
                <c:pt idx="291">
                  <c:v>1.7911823647294727</c:v>
                </c:pt>
                <c:pt idx="292">
                  <c:v>1.7969939879759658</c:v>
                </c:pt>
                <c:pt idx="293">
                  <c:v>1.8028056112224589</c:v>
                </c:pt>
                <c:pt idx="294">
                  <c:v>1.808617234468952</c:v>
                </c:pt>
                <c:pt idx="295">
                  <c:v>1.814428857715445</c:v>
                </c:pt>
                <c:pt idx="296">
                  <c:v>1.8202404809619381</c:v>
                </c:pt>
                <c:pt idx="297">
                  <c:v>1.8260521042084312</c:v>
                </c:pt>
                <c:pt idx="298">
                  <c:v>1.8318637274549243</c:v>
                </c:pt>
                <c:pt idx="299">
                  <c:v>1.8376753507014174</c:v>
                </c:pt>
                <c:pt idx="300">
                  <c:v>1.8434869739479105</c:v>
                </c:pt>
                <c:pt idx="301">
                  <c:v>1.8492985971944036</c:v>
                </c:pt>
                <c:pt idx="302">
                  <c:v>1.8551102204408967</c:v>
                </c:pt>
                <c:pt idx="303">
                  <c:v>1.8609218436873898</c:v>
                </c:pt>
                <c:pt idx="304">
                  <c:v>1.8667334669338829</c:v>
                </c:pt>
                <c:pt idx="305">
                  <c:v>1.872545090180376</c:v>
                </c:pt>
                <c:pt idx="306">
                  <c:v>1.8783567134268691</c:v>
                </c:pt>
                <c:pt idx="307">
                  <c:v>1.8841683366733621</c:v>
                </c:pt>
                <c:pt idx="308">
                  <c:v>1.8899799599198552</c:v>
                </c:pt>
                <c:pt idx="309">
                  <c:v>1.8957915831663483</c:v>
                </c:pt>
                <c:pt idx="310">
                  <c:v>1.9016032064128414</c:v>
                </c:pt>
                <c:pt idx="311">
                  <c:v>1.9074148296593345</c:v>
                </c:pt>
                <c:pt idx="312">
                  <c:v>1.9132264529058276</c:v>
                </c:pt>
                <c:pt idx="313">
                  <c:v>1.9190380761523207</c:v>
                </c:pt>
                <c:pt idx="314">
                  <c:v>1.9248496993988138</c:v>
                </c:pt>
                <c:pt idx="315">
                  <c:v>1.9306613226453069</c:v>
                </c:pt>
                <c:pt idx="316">
                  <c:v>1.9364729458918</c:v>
                </c:pt>
                <c:pt idx="317">
                  <c:v>1.9422845691382931</c:v>
                </c:pt>
                <c:pt idx="318">
                  <c:v>1.9480961923847862</c:v>
                </c:pt>
                <c:pt idx="319">
                  <c:v>1.9539078156312792</c:v>
                </c:pt>
                <c:pt idx="320">
                  <c:v>1.9597194388777723</c:v>
                </c:pt>
                <c:pt idx="321">
                  <c:v>1.9655310621242654</c:v>
                </c:pt>
                <c:pt idx="322">
                  <c:v>1.9713426853707585</c:v>
                </c:pt>
                <c:pt idx="323">
                  <c:v>1.9771543086172516</c:v>
                </c:pt>
                <c:pt idx="324">
                  <c:v>1.9829659318637447</c:v>
                </c:pt>
                <c:pt idx="325">
                  <c:v>1.9887775551102378</c:v>
                </c:pt>
                <c:pt idx="326">
                  <c:v>1.9945891783567309</c:v>
                </c:pt>
                <c:pt idx="327">
                  <c:v>2.0004008016032238</c:v>
                </c:pt>
                <c:pt idx="328">
                  <c:v>2.0062124248497168</c:v>
                </c:pt>
                <c:pt idx="329">
                  <c:v>2.0120240480962099</c:v>
                </c:pt>
                <c:pt idx="330">
                  <c:v>2.017835671342703</c:v>
                </c:pt>
                <c:pt idx="331">
                  <c:v>2.0236472945891961</c:v>
                </c:pt>
                <c:pt idx="332">
                  <c:v>2.0294589178356892</c:v>
                </c:pt>
                <c:pt idx="333">
                  <c:v>2.0352705410821823</c:v>
                </c:pt>
                <c:pt idx="334">
                  <c:v>2.0410821643286754</c:v>
                </c:pt>
                <c:pt idx="335">
                  <c:v>2.0468937875751685</c:v>
                </c:pt>
                <c:pt idx="336">
                  <c:v>2.0527054108216616</c:v>
                </c:pt>
                <c:pt idx="337">
                  <c:v>2.0585170340681547</c:v>
                </c:pt>
                <c:pt idx="338">
                  <c:v>2.0643286573146478</c:v>
                </c:pt>
                <c:pt idx="339">
                  <c:v>2.0701402805611409</c:v>
                </c:pt>
                <c:pt idx="340">
                  <c:v>2.0759519038076339</c:v>
                </c:pt>
                <c:pt idx="341">
                  <c:v>2.081763527054127</c:v>
                </c:pt>
                <c:pt idx="342">
                  <c:v>2.0875751503006201</c:v>
                </c:pt>
                <c:pt idx="343">
                  <c:v>2.0933867735471132</c:v>
                </c:pt>
                <c:pt idx="344">
                  <c:v>2.0991983967936063</c:v>
                </c:pt>
                <c:pt idx="345">
                  <c:v>2.1050100200400994</c:v>
                </c:pt>
                <c:pt idx="346">
                  <c:v>2.1108216432865925</c:v>
                </c:pt>
                <c:pt idx="347">
                  <c:v>2.1166332665330856</c:v>
                </c:pt>
                <c:pt idx="348">
                  <c:v>2.1224448897795787</c:v>
                </c:pt>
                <c:pt idx="349">
                  <c:v>2.1282565130260718</c:v>
                </c:pt>
                <c:pt idx="350">
                  <c:v>2.1340681362725649</c:v>
                </c:pt>
                <c:pt idx="351">
                  <c:v>2.139879759519058</c:v>
                </c:pt>
                <c:pt idx="352">
                  <c:v>2.145691382765551</c:v>
                </c:pt>
                <c:pt idx="353">
                  <c:v>2.1515030060120441</c:v>
                </c:pt>
                <c:pt idx="354">
                  <c:v>2.1573146292585372</c:v>
                </c:pt>
                <c:pt idx="355">
                  <c:v>2.1631262525050303</c:v>
                </c:pt>
                <c:pt idx="356">
                  <c:v>2.1689378757515234</c:v>
                </c:pt>
                <c:pt idx="357">
                  <c:v>2.1747494989980165</c:v>
                </c:pt>
                <c:pt idx="358">
                  <c:v>2.1805611222445096</c:v>
                </c:pt>
                <c:pt idx="359">
                  <c:v>2.1863727454910027</c:v>
                </c:pt>
                <c:pt idx="360">
                  <c:v>2.1921843687374958</c:v>
                </c:pt>
                <c:pt idx="361">
                  <c:v>2.1979959919839889</c:v>
                </c:pt>
                <c:pt idx="362">
                  <c:v>2.203807615230482</c:v>
                </c:pt>
                <c:pt idx="363">
                  <c:v>2.2096192384769751</c:v>
                </c:pt>
                <c:pt idx="364">
                  <c:v>2.2154308617234681</c:v>
                </c:pt>
                <c:pt idx="365">
                  <c:v>2.2212424849699612</c:v>
                </c:pt>
                <c:pt idx="366">
                  <c:v>2.2270541082164543</c:v>
                </c:pt>
                <c:pt idx="367">
                  <c:v>2.2328657314629474</c:v>
                </c:pt>
                <c:pt idx="368">
                  <c:v>2.2386773547094405</c:v>
                </c:pt>
                <c:pt idx="369">
                  <c:v>2.2444889779559336</c:v>
                </c:pt>
                <c:pt idx="370">
                  <c:v>2.2503006012024267</c:v>
                </c:pt>
                <c:pt idx="371">
                  <c:v>2.2561122244489198</c:v>
                </c:pt>
                <c:pt idx="372">
                  <c:v>2.2619238476954129</c:v>
                </c:pt>
                <c:pt idx="373">
                  <c:v>2.267735470941906</c:v>
                </c:pt>
                <c:pt idx="374">
                  <c:v>2.2735470941883991</c:v>
                </c:pt>
                <c:pt idx="375">
                  <c:v>2.2793587174348922</c:v>
                </c:pt>
                <c:pt idx="376">
                  <c:v>2.2851703406813852</c:v>
                </c:pt>
                <c:pt idx="377">
                  <c:v>2.2909819639278783</c:v>
                </c:pt>
                <c:pt idx="378">
                  <c:v>2.2967935871743714</c:v>
                </c:pt>
                <c:pt idx="379">
                  <c:v>2.3026052104208645</c:v>
                </c:pt>
                <c:pt idx="380">
                  <c:v>2.3084168336673576</c:v>
                </c:pt>
                <c:pt idx="381">
                  <c:v>2.3142284569138507</c:v>
                </c:pt>
                <c:pt idx="382">
                  <c:v>2.3200400801603438</c:v>
                </c:pt>
                <c:pt idx="383">
                  <c:v>2.3258517034068369</c:v>
                </c:pt>
                <c:pt idx="384">
                  <c:v>2.33166332665333</c:v>
                </c:pt>
                <c:pt idx="385">
                  <c:v>2.3374749498998231</c:v>
                </c:pt>
                <c:pt idx="386">
                  <c:v>2.3432865731463162</c:v>
                </c:pt>
                <c:pt idx="387">
                  <c:v>2.3490981963928093</c:v>
                </c:pt>
                <c:pt idx="388">
                  <c:v>2.3549098196393023</c:v>
                </c:pt>
                <c:pt idx="389">
                  <c:v>2.3607214428857954</c:v>
                </c:pt>
                <c:pt idx="390">
                  <c:v>2.3665330661322885</c:v>
                </c:pt>
                <c:pt idx="391">
                  <c:v>2.3723446893787816</c:v>
                </c:pt>
                <c:pt idx="392">
                  <c:v>2.3781563126252747</c:v>
                </c:pt>
                <c:pt idx="393">
                  <c:v>2.3839679358717678</c:v>
                </c:pt>
                <c:pt idx="394">
                  <c:v>2.3897795591182609</c:v>
                </c:pt>
                <c:pt idx="395">
                  <c:v>2.395591182364754</c:v>
                </c:pt>
                <c:pt idx="396">
                  <c:v>2.4014028056112471</c:v>
                </c:pt>
                <c:pt idx="397">
                  <c:v>2.4072144288577402</c:v>
                </c:pt>
                <c:pt idx="398">
                  <c:v>2.4130260521042333</c:v>
                </c:pt>
                <c:pt idx="399">
                  <c:v>2.4188376753507264</c:v>
                </c:pt>
                <c:pt idx="400">
                  <c:v>2.4246492985972194</c:v>
                </c:pt>
                <c:pt idx="401">
                  <c:v>2.4304609218437125</c:v>
                </c:pt>
                <c:pt idx="402">
                  <c:v>2.4362725450902056</c:v>
                </c:pt>
                <c:pt idx="403">
                  <c:v>2.4420841683366987</c:v>
                </c:pt>
                <c:pt idx="404">
                  <c:v>2.4478957915831918</c:v>
                </c:pt>
                <c:pt idx="405">
                  <c:v>2.4537074148296849</c:v>
                </c:pt>
                <c:pt idx="406">
                  <c:v>2.459519038076178</c:v>
                </c:pt>
                <c:pt idx="407">
                  <c:v>2.4653306613226711</c:v>
                </c:pt>
                <c:pt idx="408">
                  <c:v>2.4711422845691642</c:v>
                </c:pt>
                <c:pt idx="409">
                  <c:v>2.4769539078156573</c:v>
                </c:pt>
                <c:pt idx="410">
                  <c:v>2.4827655310621504</c:v>
                </c:pt>
                <c:pt idx="411">
                  <c:v>2.4885771543086435</c:v>
                </c:pt>
                <c:pt idx="412">
                  <c:v>2.4943887775551365</c:v>
                </c:pt>
                <c:pt idx="413">
                  <c:v>2.5002004008016296</c:v>
                </c:pt>
                <c:pt idx="414">
                  <c:v>2.5060120240481227</c:v>
                </c:pt>
                <c:pt idx="415">
                  <c:v>2.5118236472946158</c:v>
                </c:pt>
                <c:pt idx="416">
                  <c:v>2.5176352705411089</c:v>
                </c:pt>
                <c:pt idx="417">
                  <c:v>2.523446893787602</c:v>
                </c:pt>
                <c:pt idx="418">
                  <c:v>2.5292585170340951</c:v>
                </c:pt>
                <c:pt idx="419">
                  <c:v>2.5350701402805882</c:v>
                </c:pt>
                <c:pt idx="420">
                  <c:v>2.5408817635270813</c:v>
                </c:pt>
                <c:pt idx="421">
                  <c:v>2.5466933867735744</c:v>
                </c:pt>
                <c:pt idx="422">
                  <c:v>2.5525050100200675</c:v>
                </c:pt>
                <c:pt idx="423">
                  <c:v>2.5583166332665606</c:v>
                </c:pt>
                <c:pt idx="424">
                  <c:v>2.5641282565130536</c:v>
                </c:pt>
                <c:pt idx="425">
                  <c:v>2.5699398797595467</c:v>
                </c:pt>
                <c:pt idx="426">
                  <c:v>2.5757515030060398</c:v>
                </c:pt>
                <c:pt idx="427">
                  <c:v>2.5815631262525329</c:v>
                </c:pt>
                <c:pt idx="428">
                  <c:v>2.587374749499026</c:v>
                </c:pt>
                <c:pt idx="429">
                  <c:v>2.5931863727455191</c:v>
                </c:pt>
                <c:pt idx="430">
                  <c:v>2.5989979959920122</c:v>
                </c:pt>
                <c:pt idx="431">
                  <c:v>2.6048096192385053</c:v>
                </c:pt>
                <c:pt idx="432">
                  <c:v>2.6106212424849984</c:v>
                </c:pt>
                <c:pt idx="433">
                  <c:v>2.6164328657314915</c:v>
                </c:pt>
                <c:pt idx="434">
                  <c:v>2.6222444889779846</c:v>
                </c:pt>
                <c:pt idx="435">
                  <c:v>2.6280561122244777</c:v>
                </c:pt>
                <c:pt idx="436">
                  <c:v>2.6338677354709708</c:v>
                </c:pt>
                <c:pt idx="437">
                  <c:v>2.6396793587174638</c:v>
                </c:pt>
                <c:pt idx="438">
                  <c:v>2.6454909819639569</c:v>
                </c:pt>
                <c:pt idx="439">
                  <c:v>2.65130260521045</c:v>
                </c:pt>
                <c:pt idx="440">
                  <c:v>2.6571142284569431</c:v>
                </c:pt>
                <c:pt idx="441">
                  <c:v>2.6629258517034362</c:v>
                </c:pt>
                <c:pt idx="442">
                  <c:v>2.6687374749499293</c:v>
                </c:pt>
                <c:pt idx="443">
                  <c:v>2.6745490981964224</c:v>
                </c:pt>
                <c:pt idx="444">
                  <c:v>2.6803607214429155</c:v>
                </c:pt>
                <c:pt idx="445">
                  <c:v>2.6861723446894086</c:v>
                </c:pt>
                <c:pt idx="446">
                  <c:v>2.6919839679359017</c:v>
                </c:pt>
                <c:pt idx="447">
                  <c:v>2.6977955911823948</c:v>
                </c:pt>
                <c:pt idx="448">
                  <c:v>2.7036072144288879</c:v>
                </c:pt>
                <c:pt idx="449">
                  <c:v>2.7094188376753809</c:v>
                </c:pt>
                <c:pt idx="450">
                  <c:v>2.715230460921874</c:v>
                </c:pt>
                <c:pt idx="451">
                  <c:v>2.7210420841683671</c:v>
                </c:pt>
                <c:pt idx="452">
                  <c:v>2.7268537074148602</c:v>
                </c:pt>
                <c:pt idx="453">
                  <c:v>2.7326653306613533</c:v>
                </c:pt>
                <c:pt idx="454">
                  <c:v>2.7384769539078464</c:v>
                </c:pt>
                <c:pt idx="455">
                  <c:v>2.7442885771543395</c:v>
                </c:pt>
                <c:pt idx="456">
                  <c:v>2.7501002004008326</c:v>
                </c:pt>
                <c:pt idx="457">
                  <c:v>2.7559118236473257</c:v>
                </c:pt>
                <c:pt idx="458">
                  <c:v>2.7617234468938188</c:v>
                </c:pt>
                <c:pt idx="459">
                  <c:v>2.7675350701403119</c:v>
                </c:pt>
                <c:pt idx="460">
                  <c:v>2.773346693386805</c:v>
                </c:pt>
                <c:pt idx="461">
                  <c:v>2.779158316633298</c:v>
                </c:pt>
                <c:pt idx="462">
                  <c:v>2.7849699398797911</c:v>
                </c:pt>
                <c:pt idx="463">
                  <c:v>2.7907815631262842</c:v>
                </c:pt>
                <c:pt idx="464">
                  <c:v>2.7965931863727773</c:v>
                </c:pt>
                <c:pt idx="465">
                  <c:v>2.8024048096192704</c:v>
                </c:pt>
                <c:pt idx="466">
                  <c:v>2.8082164328657635</c:v>
                </c:pt>
                <c:pt idx="467">
                  <c:v>2.8140280561122566</c:v>
                </c:pt>
                <c:pt idx="468">
                  <c:v>2.8198396793587497</c:v>
                </c:pt>
                <c:pt idx="469">
                  <c:v>2.8256513026052428</c:v>
                </c:pt>
                <c:pt idx="470">
                  <c:v>2.8314629258517359</c:v>
                </c:pt>
                <c:pt idx="471">
                  <c:v>2.837274549098229</c:v>
                </c:pt>
                <c:pt idx="472">
                  <c:v>2.8430861723447221</c:v>
                </c:pt>
                <c:pt idx="473">
                  <c:v>2.8488977955912151</c:v>
                </c:pt>
                <c:pt idx="474">
                  <c:v>2.8547094188377082</c:v>
                </c:pt>
                <c:pt idx="475">
                  <c:v>2.8605210420842013</c:v>
                </c:pt>
                <c:pt idx="476">
                  <c:v>2.8663326653306944</c:v>
                </c:pt>
                <c:pt idx="477">
                  <c:v>2.8721442885771875</c:v>
                </c:pt>
                <c:pt idx="478">
                  <c:v>2.8779559118236806</c:v>
                </c:pt>
                <c:pt idx="479">
                  <c:v>2.8837675350701737</c:v>
                </c:pt>
                <c:pt idx="480">
                  <c:v>2.8895791583166668</c:v>
                </c:pt>
                <c:pt idx="481">
                  <c:v>2.8953907815631599</c:v>
                </c:pt>
                <c:pt idx="482">
                  <c:v>2.901202404809653</c:v>
                </c:pt>
                <c:pt idx="483">
                  <c:v>2.9070140280561461</c:v>
                </c:pt>
                <c:pt idx="484">
                  <c:v>2.9128256513026392</c:v>
                </c:pt>
                <c:pt idx="485">
                  <c:v>2.9186372745491322</c:v>
                </c:pt>
                <c:pt idx="486">
                  <c:v>2.9244488977956253</c:v>
                </c:pt>
                <c:pt idx="487">
                  <c:v>2.9302605210421184</c:v>
                </c:pt>
                <c:pt idx="488">
                  <c:v>2.9360721442886115</c:v>
                </c:pt>
                <c:pt idx="489">
                  <c:v>2.9418837675351046</c:v>
                </c:pt>
                <c:pt idx="490">
                  <c:v>2.9476953907815977</c:v>
                </c:pt>
                <c:pt idx="491">
                  <c:v>2.9535070140280908</c:v>
                </c:pt>
                <c:pt idx="492">
                  <c:v>2.9593186372745839</c:v>
                </c:pt>
                <c:pt idx="493">
                  <c:v>2.965130260521077</c:v>
                </c:pt>
                <c:pt idx="494">
                  <c:v>2.9709418837675701</c:v>
                </c:pt>
                <c:pt idx="495">
                  <c:v>2.9767535070140632</c:v>
                </c:pt>
                <c:pt idx="496">
                  <c:v>2.9825651302605563</c:v>
                </c:pt>
                <c:pt idx="497">
                  <c:v>2.9883767535070493</c:v>
                </c:pt>
                <c:pt idx="498">
                  <c:v>2.9941883767535424</c:v>
                </c:pt>
                <c:pt idx="499">
                  <c:v>3.0000000000000355</c:v>
                </c:pt>
              </c:numCache>
            </c:numRef>
          </c:xVal>
          <c:yVal>
            <c:numRef>
              <c:f>'Simulated data (low damping)'!$P$21:$P$520</c:f>
              <c:numCache>
                <c:formatCode>0.000</c:formatCode>
                <c:ptCount val="500"/>
                <c:pt idx="0">
                  <c:v>-3.1365675702589808</c:v>
                </c:pt>
                <c:pt idx="1">
                  <c:v>-3.1362723389592237</c:v>
                </c:pt>
                <c:pt idx="2">
                  <c:v>-3.1359765623990388</c:v>
                </c:pt>
                <c:pt idx="3">
                  <c:v>-3.1356802094155389</c:v>
                </c:pt>
                <c:pt idx="4">
                  <c:v>-3.1353832486473312</c:v>
                </c:pt>
                <c:pt idx="5">
                  <c:v>-3.1350856485232126</c:v>
                </c:pt>
                <c:pt idx="6">
                  <c:v>-3.1347873772507104</c:v>
                </c:pt>
                <c:pt idx="7">
                  <c:v>-3.1344884028044571</c:v>
                </c:pt>
                <c:pt idx="8">
                  <c:v>-3.1341886929144001</c:v>
                </c:pt>
                <c:pt idx="9">
                  <c:v>-3.1338882150538261</c:v>
                </c:pt>
                <c:pt idx="10">
                  <c:v>-3.1335869364271973</c:v>
                </c:pt>
                <c:pt idx="11">
                  <c:v>-3.1332848239577888</c:v>
                </c:pt>
                <c:pt idx="12">
                  <c:v>-3.1329818442751116</c:v>
                </c:pt>
                <c:pt idx="13">
                  <c:v>-3.1326779637021214</c:v>
                </c:pt>
                <c:pt idx="14">
                  <c:v>-3.1323731482421899</c:v>
                </c:pt>
                <c:pt idx="15">
                  <c:v>-3.1320673635658411</c:v>
                </c:pt>
                <c:pt idx="16">
                  <c:v>-3.131760574997227</c:v>
                </c:pt>
                <c:pt idx="17">
                  <c:v>-3.1314527475003442</c:v>
                </c:pt>
                <c:pt idx="18">
                  <c:v>-3.1311438456649712</c:v>
                </c:pt>
                <c:pt idx="19">
                  <c:v>-3.1308338336923178</c:v>
                </c:pt>
                <c:pt idx="20">
                  <c:v>-3.1305226753803703</c:v>
                </c:pt>
                <c:pt idx="21">
                  <c:v>-3.1302103341089267</c:v>
                </c:pt>
                <c:pt idx="22">
                  <c:v>-3.1298967728242966</c:v>
                </c:pt>
                <c:pt idx="23">
                  <c:v>-3.1295819540236653</c:v>
                </c:pt>
                <c:pt idx="24">
                  <c:v>-3.1292658397390976</c:v>
                </c:pt>
                <c:pt idx="25">
                  <c:v>-3.12894839152117</c:v>
                </c:pt>
                <c:pt idx="26">
                  <c:v>-3.1286295704222158</c:v>
                </c:pt>
                <c:pt idx="27">
                  <c:v>-3.128309336979167</c:v>
                </c:pt>
                <c:pt idx="28">
                  <c:v>-3.1279876511959768</c:v>
                </c:pt>
                <c:pt idx="29">
                  <c:v>-3.1276644725256033</c:v>
                </c:pt>
                <c:pt idx="30">
                  <c:v>-3.1273397598515391</c:v>
                </c:pt>
                <c:pt idx="31">
                  <c:v>-3.1270134714688678</c:v>
                </c:pt>
                <c:pt idx="32">
                  <c:v>-3.1266855650648262</c:v>
                </c:pt>
                <c:pt idx="33">
                  <c:v>-3.1263559976988566</c:v>
                </c:pt>
                <c:pt idx="34">
                  <c:v>-3.1260247257821203</c:v>
                </c:pt>
                <c:pt idx="35">
                  <c:v>-3.1256917050564623</c:v>
                </c:pt>
                <c:pt idx="36">
                  <c:v>-3.125356890572796</c:v>
                </c:pt>
                <c:pt idx="37">
                  <c:v>-3.1250202366688837</c:v>
                </c:pt>
                <c:pt idx="38">
                  <c:v>-3.1246816969464999</c:v>
                </c:pt>
                <c:pt idx="39">
                  <c:v>-3.1243412242479383</c:v>
                </c:pt>
                <c:pt idx="40">
                  <c:v>-3.1239987706318439</c:v>
                </c:pt>
                <c:pt idx="41">
                  <c:v>-3.1236542873483457</c:v>
                </c:pt>
                <c:pt idx="42">
                  <c:v>-3.1233077248134515</c:v>
                </c:pt>
                <c:pt idx="43">
                  <c:v>-3.1229590325826861</c:v>
                </c:pt>
                <c:pt idx="44">
                  <c:v>-3.122608159323935</c:v>
                </c:pt>
                <c:pt idx="45">
                  <c:v>-3.1222550527894652</c:v>
                </c:pt>
                <c:pt idx="46">
                  <c:v>-3.1218996597870872</c:v>
                </c:pt>
                <c:pt idx="47">
                  <c:v>-3.121541926150424</c:v>
                </c:pt>
                <c:pt idx="48">
                  <c:v>-3.1211817967082522</c:v>
                </c:pt>
                <c:pt idx="49">
                  <c:v>-3.1208192152528746</c:v>
                </c:pt>
                <c:pt idx="50">
                  <c:v>-3.120454124507487</c:v>
                </c:pt>
                <c:pt idx="51">
                  <c:v>-3.1200864660924945</c:v>
                </c:pt>
                <c:pt idx="52">
                  <c:v>-3.1197161804907396</c:v>
                </c:pt>
                <c:pt idx="53">
                  <c:v>-3.1193432070115881</c:v>
                </c:pt>
                <c:pt idx="54">
                  <c:v>-3.1189674837538344</c:v>
                </c:pt>
                <c:pt idx="55">
                  <c:v>-3.1185889475673716</c:v>
                </c:pt>
                <c:pt idx="56">
                  <c:v>-3.118207534013576</c:v>
                </c:pt>
                <c:pt idx="57">
                  <c:v>-3.1178231773243499</c:v>
                </c:pt>
                <c:pt idx="58">
                  <c:v>-3.117435810359769</c:v>
                </c:pt>
                <c:pt idx="59">
                  <c:v>-3.1170453645642739</c:v>
                </c:pt>
                <c:pt idx="60">
                  <c:v>-3.1166517699213419</c:v>
                </c:pt>
                <c:pt idx="61">
                  <c:v>-3.1162549549065752</c:v>
                </c:pt>
                <c:pt idx="62">
                  <c:v>-3.1158548464391398</c:v>
                </c:pt>
                <c:pt idx="63">
                  <c:v>-3.1154513698314759</c:v>
                </c:pt>
                <c:pt idx="64">
                  <c:v>-3.1150444487372138</c:v>
                </c:pt>
                <c:pt idx="65">
                  <c:v>-3.1146340050972121</c:v>
                </c:pt>
                <c:pt idx="66">
                  <c:v>-3.1142199590836324</c:v>
                </c:pt>
                <c:pt idx="67">
                  <c:v>-3.1138022290419718</c:v>
                </c:pt>
                <c:pt idx="68">
                  <c:v>-3.1133807314309543</c:v>
                </c:pt>
                <c:pt idx="69">
                  <c:v>-3.1129553807601908</c:v>
                </c:pt>
                <c:pt idx="70">
                  <c:v>-3.1125260895255047</c:v>
                </c:pt>
                <c:pt idx="71">
                  <c:v>-3.112092768141816</c:v>
                </c:pt>
                <c:pt idx="72">
                  <c:v>-3.1116553248734795</c:v>
                </c:pt>
                <c:pt idx="73">
                  <c:v>-3.1112136657619507</c:v>
                </c:pt>
                <c:pt idx="74">
                  <c:v>-3.1107676945506659</c:v>
                </c:pt>
                <c:pt idx="75">
                  <c:v>-3.1103173126070018</c:v>
                </c:pt>
                <c:pt idx="76">
                  <c:v>-3.1098624188411788</c:v>
                </c:pt>
                <c:pt idx="77">
                  <c:v>-3.1094029096219673</c:v>
                </c:pt>
                <c:pt idx="78">
                  <c:v>-3.1089386786890465</c:v>
                </c:pt>
                <c:pt idx="79">
                  <c:v>-3.1084696170618504</c:v>
                </c:pt>
                <c:pt idx="80">
                  <c:v>-3.1079956129447446</c:v>
                </c:pt>
                <c:pt idx="81">
                  <c:v>-3.1075165516283443</c:v>
                </c:pt>
                <c:pt idx="82">
                  <c:v>-3.1070323153867996</c:v>
                </c:pt>
                <c:pt idx="83">
                  <c:v>-3.1065427833708399</c:v>
                </c:pt>
                <c:pt idx="84">
                  <c:v>-3.1060478314963804</c:v>
                </c:pt>
                <c:pt idx="85">
                  <c:v>-3.1055473323284635</c:v>
                </c:pt>
                <c:pt idx="86">
                  <c:v>-3.1050411549603063</c:v>
                </c:pt>
                <c:pt idx="87">
                  <c:v>-3.1045291648872113</c:v>
                </c:pt>
                <c:pt idx="88">
                  <c:v>-3.1040112238750774</c:v>
                </c:pt>
                <c:pt idx="89">
                  <c:v>-3.1034871898232432</c:v>
                </c:pt>
                <c:pt idx="90">
                  <c:v>-3.1029569166213653</c:v>
                </c:pt>
                <c:pt idx="91">
                  <c:v>-3.1024202540000325</c:v>
                </c:pt>
                <c:pt idx="92">
                  <c:v>-3.1018770473747863</c:v>
                </c:pt>
                <c:pt idx="93">
                  <c:v>-3.1013271376832083</c:v>
                </c:pt>
                <c:pt idx="94">
                  <c:v>-3.1007703612147028</c:v>
                </c:pt>
                <c:pt idx="95">
                  <c:v>-3.1002065494325963</c:v>
                </c:pt>
                <c:pt idx="96">
                  <c:v>-3.0996355287881396</c:v>
                </c:pt>
                <c:pt idx="97">
                  <c:v>-3.0990571205259778</c:v>
                </c:pt>
                <c:pt idx="98">
                  <c:v>-3.0984711404806258</c:v>
                </c:pt>
                <c:pt idx="99">
                  <c:v>-3.0978773988634631</c:v>
                </c:pt>
                <c:pt idx="100">
                  <c:v>-3.0972757000397193</c:v>
                </c:pt>
                <c:pt idx="101">
                  <c:v>-3.0966658422949052</c:v>
                </c:pt>
                <c:pt idx="102">
                  <c:v>-3.0960476175900902</c:v>
                </c:pt>
                <c:pt idx="103">
                  <c:v>-3.0954208113054076</c:v>
                </c:pt>
                <c:pt idx="104">
                  <c:v>-3.0947852019711175</c:v>
                </c:pt>
                <c:pt idx="105">
                  <c:v>-3.0941405609855108</c:v>
                </c:pt>
                <c:pt idx="106">
                  <c:v>-3.0934866523189064</c:v>
                </c:pt>
                <c:pt idx="107">
                  <c:v>-3.0928232322029254</c:v>
                </c:pt>
                <c:pt idx="108">
                  <c:v>-3.0921500488041835</c:v>
                </c:pt>
                <c:pt idx="109">
                  <c:v>-3.0914668418814837</c:v>
                </c:pt>
                <c:pt idx="110">
                  <c:v>-3.0907733424255222</c:v>
                </c:pt>
                <c:pt idx="111">
                  <c:v>-3.0900692722800631</c:v>
                </c:pt>
                <c:pt idx="112">
                  <c:v>-3.0893543437434579</c:v>
                </c:pt>
                <c:pt idx="113">
                  <c:v>-3.0886282591493068</c:v>
                </c:pt>
                <c:pt idx="114">
                  <c:v>-3.087890710424984</c:v>
                </c:pt>
                <c:pt idx="115">
                  <c:v>-3.0871413786266455</c:v>
                </c:pt>
                <c:pt idx="116">
                  <c:v>-3.0863799334492508</c:v>
                </c:pt>
                <c:pt idx="117">
                  <c:v>-3.0856060327100141</c:v>
                </c:pt>
                <c:pt idx="118">
                  <c:v>-3.084819321803598</c:v>
                </c:pt>
                <c:pt idx="119">
                  <c:v>-3.0840194331272195</c:v>
                </c:pt>
                <c:pt idx="120">
                  <c:v>-3.0832059854737284</c:v>
                </c:pt>
                <c:pt idx="121">
                  <c:v>-3.0823785833905468</c:v>
                </c:pt>
                <c:pt idx="122">
                  <c:v>-3.0815368165022212</c:v>
                </c:pt>
                <c:pt idx="123">
                  <c:v>-3.0806802587941498</c:v>
                </c:pt>
                <c:pt idx="124">
                  <c:v>-3.0798084678548765</c:v>
                </c:pt>
                <c:pt idx="125">
                  <c:v>-3.0789209840741276</c:v>
                </c:pt>
                <c:pt idx="126">
                  <c:v>-3.078017329793552</c:v>
                </c:pt>
                <c:pt idx="127">
                  <c:v>-3.0770970084068892</c:v>
                </c:pt>
                <c:pt idx="128">
                  <c:v>-3.0761595034060143</c:v>
                </c:pt>
                <c:pt idx="129">
                  <c:v>-3.075204277369048</c:v>
                </c:pt>
                <c:pt idx="130">
                  <c:v>-3.0742307708863743</c:v>
                </c:pt>
                <c:pt idx="131">
                  <c:v>-3.073238401420102</c:v>
                </c:pt>
                <c:pt idx="132">
                  <c:v>-3.0722265620921121</c:v>
                </c:pt>
                <c:pt idx="133">
                  <c:v>-3.0711946203954343</c:v>
                </c:pt>
                <c:pt idx="134">
                  <c:v>-3.0701419168232498</c:v>
                </c:pt>
                <c:pt idx="135">
                  <c:v>-3.0690677634093246</c:v>
                </c:pt>
                <c:pt idx="136">
                  <c:v>-3.0679714421731541</c:v>
                </c:pt>
                <c:pt idx="137">
                  <c:v>-3.0668522034624903</c:v>
                </c:pt>
                <c:pt idx="138">
                  <c:v>-3.0657092641852981</c:v>
                </c:pt>
                <c:pt idx="139">
                  <c:v>-3.0645418059224618</c:v>
                </c:pt>
                <c:pt idx="140">
                  <c:v>-3.0633489729117818</c:v>
                </c:pt>
                <c:pt idx="141">
                  <c:v>-3.0621298698929409</c:v>
                </c:pt>
                <c:pt idx="142">
                  <c:v>-3.060883559802162</c:v>
                </c:pt>
                <c:pt idx="143">
                  <c:v>-3.0596090613042306</c:v>
                </c:pt>
                <c:pt idx="144">
                  <c:v>-3.0583053461483831</c:v>
                </c:pt>
                <c:pt idx="145">
                  <c:v>-3.0569713363332807</c:v>
                </c:pt>
                <c:pt idx="146">
                  <c:v>-3.0556059010648551</c:v>
                </c:pt>
                <c:pt idx="147">
                  <c:v>-3.0542078534892219</c:v>
                </c:pt>
                <c:pt idx="148">
                  <c:v>-3.0527759471811109</c:v>
                </c:pt>
                <c:pt idx="149">
                  <c:v>-3.051308872366278</c:v>
                </c:pt>
                <c:pt idx="150">
                  <c:v>-3.0498052518542114</c:v>
                </c:pt>
                <c:pt idx="151">
                  <c:v>-3.0482636366549847</c:v>
                </c:pt>
                <c:pt idx="152">
                  <c:v>-3.046682501251412</c:v>
                </c:pt>
                <c:pt idx="153">
                  <c:v>-3.0450602384946133</c:v>
                </c:pt>
                <c:pt idx="154">
                  <c:v>-3.0433951540877082</c:v>
                </c:pt>
                <c:pt idx="155">
                  <c:v>-3.0416854606185431</c:v>
                </c:pt>
                <c:pt idx="156">
                  <c:v>-3.0399292710980768</c:v>
                </c:pt>
                <c:pt idx="157">
                  <c:v>-3.0381245919562621</c:v>
                </c:pt>
                <c:pt idx="158">
                  <c:v>-3.0362693154418321</c:v>
                </c:pt>
                <c:pt idx="159">
                  <c:v>-3.0343612113663188</c:v>
                </c:pt>
                <c:pt idx="160">
                  <c:v>-3.0323979181257452</c:v>
                </c:pt>
                <c:pt idx="161">
                  <c:v>-3.0303769329256447</c:v>
                </c:pt>
                <c:pt idx="162">
                  <c:v>-3.0282956011262616</c:v>
                </c:pt>
                <c:pt idx="163">
                  <c:v>-3.0261511046147755</c:v>
                </c:pt>
                <c:pt idx="164">
                  <c:v>-3.0239404491000439</c:v>
                </c:pt>
                <c:pt idx="165">
                  <c:v>-3.0216604502124262</c:v>
                </c:pt>
                <c:pt idx="166">
                  <c:v>-3.0193077182765129</c:v>
                </c:pt>
                <c:pt idx="167">
                  <c:v>-3.0168786416077471</c:v>
                </c:pt>
                <c:pt idx="168">
                  <c:v>-3.0143693681646662</c:v>
                </c:pt>
                <c:pt idx="169">
                  <c:v>-3.0117757853664022</c:v>
                </c:pt>
                <c:pt idx="170">
                  <c:v>-3.0090934978597219</c:v>
                </c:pt>
                <c:pt idx="171">
                  <c:v>-3.0063178029906861</c:v>
                </c:pt>
                <c:pt idx="172">
                  <c:v>-3.0034436637023587</c:v>
                </c:pt>
                <c:pt idx="173">
                  <c:v>-3.0004656785410906</c:v>
                </c:pt>
                <c:pt idx="174">
                  <c:v>-2.9973780484088772</c:v>
                </c:pt>
                <c:pt idx="175">
                  <c:v>-2.9941745396470103</c:v>
                </c:pt>
                <c:pt idx="176">
                  <c:v>-2.9908484429754951</c:v>
                </c:pt>
                <c:pt idx="177">
                  <c:v>-2.9873925277418381</c:v>
                </c:pt>
                <c:pt idx="178">
                  <c:v>-2.9837989908500879</c:v>
                </c:pt>
                <c:pt idx="179">
                  <c:v>-2.9800593996440972</c:v>
                </c:pt>
                <c:pt idx="180">
                  <c:v>-2.9761646279052725</c:v>
                </c:pt>
                <c:pt idx="181">
                  <c:v>-2.9721047839912669</c:v>
                </c:pt>
                <c:pt idx="182">
                  <c:v>-2.9678691299842912</c:v>
                </c:pt>
                <c:pt idx="183">
                  <c:v>-2.9634459905311394</c:v>
                </c:pt>
                <c:pt idx="184">
                  <c:v>-2.9588226498358972</c:v>
                </c:pt>
                <c:pt idx="185">
                  <c:v>-2.9539852350035174</c:v>
                </c:pt>
                <c:pt idx="186">
                  <c:v>-2.9489185836193887</c:v>
                </c:pt>
                <c:pt idx="187">
                  <c:v>-2.9436060930761094</c:v>
                </c:pt>
                <c:pt idx="188">
                  <c:v>-2.938029548710948</c:v>
                </c:pt>
                <c:pt idx="189">
                  <c:v>-2.9321689272800082</c:v>
                </c:pt>
                <c:pt idx="190">
                  <c:v>-2.9260021716483253</c:v>
                </c:pt>
                <c:pt idx="191">
                  <c:v>-2.9195049317949779</c:v>
                </c:pt>
                <c:pt idx="192">
                  <c:v>-2.9126502662891185</c:v>
                </c:pt>
                <c:pt idx="193">
                  <c:v>-2.9054082972502266</c:v>
                </c:pt>
                <c:pt idx="194">
                  <c:v>-2.8977458104191678</c:v>
                </c:pt>
                <c:pt idx="195">
                  <c:v>-2.8896257902810745</c:v>
                </c:pt>
                <c:pt idx="196">
                  <c:v>-2.8810068781301306</c:v>
                </c:pt>
                <c:pt idx="197">
                  <c:v>-2.8718427384696597</c:v>
                </c:pt>
                <c:pt idx="198">
                  <c:v>-2.8620813161027026</c:v>
                </c:pt>
                <c:pt idx="199">
                  <c:v>-2.8516639625764815</c:v>
                </c:pt>
                <c:pt idx="200">
                  <c:v>-2.8405244061716859</c:v>
                </c:pt>
                <c:pt idx="201">
                  <c:v>-2.828587534237351</c:v>
                </c:pt>
                <c:pt idx="202">
                  <c:v>-2.8157679502299953</c:v>
                </c:pt>
                <c:pt idx="203">
                  <c:v>-2.8019682602167117</c:v>
                </c:pt>
                <c:pt idx="204">
                  <c:v>-2.7870770348215426</c:v>
                </c:pt>
                <c:pt idx="205">
                  <c:v>-2.7709663827829227</c:v>
                </c:pt>
                <c:pt idx="206">
                  <c:v>-2.7534890619412433</c:v>
                </c:pt>
                <c:pt idx="207">
                  <c:v>-2.7344750437244176</c:v>
                </c:pt>
                <c:pt idx="208">
                  <c:v>-2.7137274403345817</c:v>
                </c:pt>
                <c:pt idx="209">
                  <c:v>-2.6910177041776429</c:v>
                </c:pt>
                <c:pt idx="210">
                  <c:v>-2.6660800244272918</c:v>
                </c:pt>
                <c:pt idx="211">
                  <c:v>-2.638604889672699</c:v>
                </c:pt>
                <c:pt idx="212">
                  <c:v>-2.6082318817557555</c:v>
                </c:pt>
                <c:pt idx="213">
                  <c:v>-2.5745419529990667</c:v>
                </c:pt>
                <c:pt idx="214">
                  <c:v>-2.537049779311864</c:v>
                </c:pt>
                <c:pt idx="215">
                  <c:v>-2.4951973699440559</c:v>
                </c:pt>
                <c:pt idx="216">
                  <c:v>-2.4483510836670659</c:v>
                </c:pt>
                <c:pt idx="217">
                  <c:v>-2.3958057084413609</c:v>
                </c:pt>
                <c:pt idx="218">
                  <c:v>-2.336801422782135</c:v>
                </c:pt>
                <c:pt idx="219">
                  <c:v>-2.2705621558108176</c:v>
                </c:pt>
                <c:pt idx="220">
                  <c:v>-2.196366337010633</c:v>
                </c:pt>
                <c:pt idx="221">
                  <c:v>-2.1136611815887916</c:v>
                </c:pt>
                <c:pt idx="222">
                  <c:v>-2.0222254254254377</c:v>
                </c:pt>
                <c:pt idx="223">
                  <c:v>-1.9223674536660535</c:v>
                </c:pt>
                <c:pt idx="224">
                  <c:v>-1.8151139280510391</c:v>
                </c:pt>
                <c:pt idx="225">
                  <c:v>-1.702308793329997</c:v>
                </c:pt>
                <c:pt idx="226">
                  <c:v>-1.5865335796052202</c:v>
                </c:pt>
                <c:pt idx="227">
                  <c:v>-1.4708104755163736</c:v>
                </c:pt>
                <c:pt idx="228">
                  <c:v>-1.3581536778977128</c:v>
                </c:pt>
                <c:pt idx="229">
                  <c:v>-1.2511236293299917</c:v>
                </c:pt>
                <c:pt idx="230">
                  <c:v>-1.1515369585117563</c:v>
                </c:pt>
                <c:pt idx="231">
                  <c:v>-1.0603938724213811</c:v>
                </c:pt>
                <c:pt idx="232">
                  <c:v>-0.97798169783615496</c:v>
                </c:pt>
                <c:pt idx="233">
                  <c:v>-0.90406495829119071</c:v>
                </c:pt>
                <c:pt idx="234">
                  <c:v>-0.83808283407145479</c:v>
                </c:pt>
                <c:pt idx="235">
                  <c:v>-0.77931034361839913</c:v>
                </c:pt>
                <c:pt idx="236">
                  <c:v>-0.72697102811905623</c:v>
                </c:pt>
                <c:pt idx="237">
                  <c:v>-0.68030642343501391</c:v>
                </c:pt>
                <c:pt idx="238">
                  <c:v>-0.63861353516807129</c:v>
                </c:pt>
                <c:pt idx="239">
                  <c:v>-0.60126124583548723</c:v>
                </c:pt>
                <c:pt idx="240">
                  <c:v>-0.56769407725740639</c:v>
                </c:pt>
                <c:pt idx="241">
                  <c:v>-0.53742904337418473</c:v>
                </c:pt>
                <c:pt idx="242">
                  <c:v>-0.51004918972648305</c:v>
                </c:pt>
                <c:pt idx="243">
                  <c:v>-0.48519592904171538</c:v>
                </c:pt>
                <c:pt idx="244">
                  <c:v>-0.46256132863964067</c:v>
                </c:pt>
                <c:pt idx="245">
                  <c:v>-0.44188092734555184</c:v>
                </c:pt>
                <c:pt idx="246">
                  <c:v>-0.42292732578201037</c:v>
                </c:pt>
                <c:pt idx="247">
                  <c:v>-0.40550461071750643</c:v>
                </c:pt>
                <c:pt idx="248">
                  <c:v>-0.3894435802647595</c:v>
                </c:pt>
                <c:pt idx="249">
                  <c:v>-0.37459769393813397</c:v>
                </c:pt>
                <c:pt idx="250">
                  <c:v>-0.36083965691368253</c:v>
                </c:pt>
                <c:pt idx="251">
                  <c:v>-0.34805854784007279</c:v>
                </c:pt>
                <c:pt idx="252">
                  <c:v>-0.33615740656562915</c:v>
                </c:pt>
                <c:pt idx="253">
                  <c:v>-0.32505120794669695</c:v>
                </c:pt>
                <c:pt idx="254">
                  <c:v>-0.31466515824695879</c:v>
                </c:pt>
                <c:pt idx="255">
                  <c:v>-0.30493326041974128</c:v>
                </c:pt>
                <c:pt idx="256">
                  <c:v>-0.29579710330721132</c:v>
                </c:pt>
                <c:pt idx="257">
                  <c:v>-0.287204837349475</c:v>
                </c:pt>
                <c:pt idx="258">
                  <c:v>-0.27911030580146329</c:v>
                </c:pt>
                <c:pt idx="259">
                  <c:v>-0.27147230581261828</c:v>
                </c:pt>
                <c:pt idx="260">
                  <c:v>-0.26425395816850028</c:v>
                </c:pt>
                <c:pt idx="261">
                  <c:v>-0.25742216816131314</c:v>
                </c:pt>
                <c:pt idx="262">
                  <c:v>-0.25094716307467468</c:v>
                </c:pt>
                <c:pt idx="263">
                  <c:v>-0.24480209424822538</c:v>
                </c:pt>
                <c:pt idx="264">
                  <c:v>-0.23896269372514384</c:v>
                </c:pt>
                <c:pt idx="265">
                  <c:v>-0.23340697716015407</c:v>
                </c:pt>
                <c:pt idx="266">
                  <c:v>-0.22811498604333527</c:v>
                </c:pt>
                <c:pt idx="267">
                  <c:v>-0.22306856343027845</c:v>
                </c:pt>
                <c:pt idx="268">
                  <c:v>-0.21825115830628683</c:v>
                </c:pt>
                <c:pt idx="269">
                  <c:v>-0.2136476544875614</c:v>
                </c:pt>
                <c:pt idx="270">
                  <c:v>-0.20924422060506126</c:v>
                </c:pt>
                <c:pt idx="271">
                  <c:v>-0.20502817825089054</c:v>
                </c:pt>
                <c:pt idx="272">
                  <c:v>-0.20098788581208107</c:v>
                </c:pt>
                <c:pt idx="273">
                  <c:v>-0.19711263588831843</c:v>
                </c:pt>
                <c:pt idx="274">
                  <c:v>-0.19339256450136949</c:v>
                </c:pt>
                <c:pt idx="275">
                  <c:v>-0.18981857056522533</c:v>
                </c:pt>
                <c:pt idx="276">
                  <c:v>-0.18638224430584174</c:v>
                </c:pt>
                <c:pt idx="277">
                  <c:v>-0.18307580350487548</c:v>
                </c:pt>
                <c:pt idx="278">
                  <c:v>-0.17989203659873068</c:v>
                </c:pt>
                <c:pt idx="279">
                  <c:v>-0.17682425179729339</c:v>
                </c:pt>
                <c:pt idx="280">
                  <c:v>-0.17386623149983707</c:v>
                </c:pt>
                <c:pt idx="281">
                  <c:v>-0.17101219138196108</c:v>
                </c:pt>
                <c:pt idx="282">
                  <c:v>-0.16825674360973877</c:v>
                </c:pt>
                <c:pt idx="283">
                  <c:v>-0.16559486370772419</c:v>
                </c:pt>
                <c:pt idx="284">
                  <c:v>-0.16302186066793065</c:v>
                </c:pt>
                <c:pt idx="285">
                  <c:v>-0.16053334993889526</c:v>
                </c:pt>
                <c:pt idx="286">
                  <c:v>-0.1581252289787585</c:v>
                </c:pt>
                <c:pt idx="287">
                  <c:v>-0.15579365509499121</c:v>
                </c:pt>
                <c:pt idx="288">
                  <c:v>-0.15353502532690225</c:v>
                </c:pt>
                <c:pt idx="289">
                  <c:v>-0.15134595815611462</c:v>
                </c:pt>
                <c:pt idx="290">
                  <c:v>-0.14922327685544018</c:v>
                </c:pt>
                <c:pt idx="291">
                  <c:v>-0.14716399430856913</c:v>
                </c:pt>
                <c:pt idx="292">
                  <c:v>-0.14516529915216467</c:v>
                </c:pt>
                <c:pt idx="293">
                  <c:v>-0.14322454310871297</c:v>
                </c:pt>
                <c:pt idx="294">
                  <c:v>-0.14133922939315341</c:v>
                </c:pt>
                <c:pt idx="295">
                  <c:v>-0.13950700208918579</c:v>
                </c:pt>
                <c:pt idx="296">
                  <c:v>-0.13772563640245986</c:v>
                </c:pt>
                <c:pt idx="297">
                  <c:v>-0.13599302970780694</c:v>
                </c:pt>
                <c:pt idx="298">
                  <c:v>-0.13430719331645022</c:v>
                </c:pt>
                <c:pt idx="299">
                  <c:v>-0.13266624489687895</c:v>
                </c:pt>
                <c:pt idx="300">
                  <c:v>-0.13106840148992469</c:v>
                </c:pt>
                <c:pt idx="301">
                  <c:v>-0.12951197306465273</c:v>
                </c:pt>
                <c:pt idx="302">
                  <c:v>-0.12799535656706279</c:v>
                </c:pt>
                <c:pt idx="303">
                  <c:v>-0.12651703041838433</c:v>
                </c:pt>
                <c:pt idx="304">
                  <c:v>-0.12507554942400567</c:v>
                </c:pt>
                <c:pt idx="305">
                  <c:v>-0.12366954005787155</c:v>
                </c:pt>
                <c:pt idx="306">
                  <c:v>-0.12229769609057038</c:v>
                </c:pt>
                <c:pt idx="307">
                  <c:v>-0.12095877453235442</c:v>
                </c:pt>
                <c:pt idx="308">
                  <c:v>-0.11965159186504347</c:v>
                </c:pt>
                <c:pt idx="309">
                  <c:v>-0.1183750205391875</c:v>
                </c:pt>
                <c:pt idx="310">
                  <c:v>-0.11712798571503538</c:v>
                </c:pt>
                <c:pt idx="311">
                  <c:v>-0.11590946222781197</c:v>
                </c:pt>
                <c:pt idx="312">
                  <c:v>-0.11471847175955929</c:v>
                </c:pt>
                <c:pt idx="313">
                  <c:v>-0.11355408020137944</c:v>
                </c:pt>
                <c:pt idx="314">
                  <c:v>-0.11241539519134079</c:v>
                </c:pt>
                <c:pt idx="315">
                  <c:v>-0.11130156381459309</c:v>
                </c:pt>
                <c:pt idx="316">
                  <c:v>-0.11021177045340026</c:v>
                </c:pt>
                <c:pt idx="317">
                  <c:v>-0.10914523477584752</c:v>
                </c:pt>
                <c:pt idx="318">
                  <c:v>-0.10810120985292981</c:v>
                </c:pt>
                <c:pt idx="319">
                  <c:v>-0.10707898039459178</c:v>
                </c:pt>
                <c:pt idx="320">
                  <c:v>-0.10607786109606789</c:v>
                </c:pt>
                <c:pt idx="321">
                  <c:v>-0.10509719508658291</c:v>
                </c:pt>
                <c:pt idx="322">
                  <c:v>-0.10413635247311658</c:v>
                </c:pt>
                <c:pt idx="323">
                  <c:v>-0.1031947289725228</c:v>
                </c:pt>
                <c:pt idx="324">
                  <c:v>-0.10227174462583001</c:v>
                </c:pt>
                <c:pt idx="325">
                  <c:v>-0.10136684258903227</c:v>
                </c:pt>
                <c:pt idx="326">
                  <c:v>-0.10047948799513001</c:v>
                </c:pt>
                <c:pt idx="327">
                  <c:v>-9.9609166882581063E-2</c:v>
                </c:pt>
                <c:pt idx="328">
                  <c:v>-9.8755385185695058E-2</c:v>
                </c:pt>
                <c:pt idx="329">
                  <c:v>-9.791766778284422E-2</c:v>
                </c:pt>
                <c:pt idx="330">
                  <c:v>-9.7095557598673027E-2</c:v>
                </c:pt>
                <c:pt idx="331">
                  <c:v>-9.6288614756774263E-2</c:v>
                </c:pt>
                <c:pt idx="332">
                  <c:v>-9.5496415779559848E-2</c:v>
                </c:pt>
                <c:pt idx="333">
                  <c:v>-9.4718552832295397E-2</c:v>
                </c:pt>
                <c:pt idx="334">
                  <c:v>-9.3954633008485611E-2</c:v>
                </c:pt>
                <c:pt idx="335">
                  <c:v>-9.3204277654002382E-2</c:v>
                </c:pt>
                <c:pt idx="336">
                  <c:v>-9.2467121727530785E-2</c:v>
                </c:pt>
                <c:pt idx="337">
                  <c:v>-9.1742813195082387E-2</c:v>
                </c:pt>
                <c:pt idx="338">
                  <c:v>-9.103101245648039E-2</c:v>
                </c:pt>
                <c:pt idx="339">
                  <c:v>-9.0331391801869249E-2</c:v>
                </c:pt>
                <c:pt idx="340">
                  <c:v>-8.9643634896433275E-2</c:v>
                </c:pt>
                <c:pt idx="341">
                  <c:v>-8.8967436291634894E-2</c:v>
                </c:pt>
                <c:pt idx="342">
                  <c:v>-8.8302500961395858E-2</c:v>
                </c:pt>
                <c:pt idx="343">
                  <c:v>-8.7648543861752623E-2</c:v>
                </c:pt>
                <c:pt idx="344">
                  <c:v>-8.7005289512612563E-2</c:v>
                </c:pt>
                <c:pt idx="345">
                  <c:v>-8.6372471600331333E-2</c:v>
                </c:pt>
                <c:pt idx="346">
                  <c:v>-8.574983259991302E-2</c:v>
                </c:pt>
                <c:pt idx="347">
                  <c:v>-8.5137123415714791E-2</c:v>
                </c:pt>
                <c:pt idx="348">
                  <c:v>-8.4534103039607927E-2</c:v>
                </c:pt>
                <c:pt idx="349">
                  <c:v>-8.3940538225616368E-2</c:v>
                </c:pt>
                <c:pt idx="350">
                  <c:v>-8.3356203180114649E-2</c:v>
                </c:pt>
                <c:pt idx="351">
                  <c:v>-8.27808792667247E-2</c:v>
                </c:pt>
                <c:pt idx="352">
                  <c:v>-8.2214354725106645E-2</c:v>
                </c:pt>
                <c:pt idx="353">
                  <c:v>-8.1656424402886743E-2</c:v>
                </c:pt>
                <c:pt idx="354">
                  <c:v>-8.110688950001349E-2</c:v>
                </c:pt>
                <c:pt idx="355">
                  <c:v>-8.0565557324875234E-2</c:v>
                </c:pt>
                <c:pt idx="356">
                  <c:v>-8.0032241061554599E-2</c:v>
                </c:pt>
                <c:pt idx="357">
                  <c:v>-7.9506759547630868E-2</c:v>
                </c:pt>
                <c:pt idx="358">
                  <c:v>-7.8988937061978057E-2</c:v>
                </c:pt>
                <c:pt idx="359">
                  <c:v>-7.8478603122038679E-2</c:v>
                </c:pt>
                <c:pt idx="360">
                  <c:v>-7.7975592290083634E-2</c:v>
                </c:pt>
                <c:pt idx="361">
                  <c:v>-7.7479743987997729E-2</c:v>
                </c:pt>
                <c:pt idx="362">
                  <c:v>-7.6990902320156915E-2</c:v>
                </c:pt>
                <c:pt idx="363">
                  <c:v>-7.6508915903987965E-2</c:v>
                </c:pt>
                <c:pt idx="364">
                  <c:v>-7.6033637707825841E-2</c:v>
                </c:pt>
                <c:pt idx="365">
                  <c:v>-7.5564924895704114E-2</c:v>
                </c:pt>
                <c:pt idx="366">
                  <c:v>-7.5102638678736525E-2</c:v>
                </c:pt>
                <c:pt idx="367">
                  <c:v>-7.4646644172764967E-2</c:v>
                </c:pt>
                <c:pt idx="368">
                  <c:v>-7.4196810261968615E-2</c:v>
                </c:pt>
                <c:pt idx="369">
                  <c:v>-7.3753009468145211E-2</c:v>
                </c:pt>
                <c:pt idx="370">
                  <c:v>-7.3315117825391365E-2</c:v>
                </c:pt>
                <c:pt idx="371">
                  <c:v>-7.2883014759924092E-2</c:v>
                </c:pt>
                <c:pt idx="372">
                  <c:v>-7.2456582974799053E-2</c:v>
                </c:pt>
                <c:pt idx="373">
                  <c:v>-7.2035708339294999E-2</c:v>
                </c:pt>
                <c:pt idx="374">
                  <c:v>-7.1620279782745336E-2</c:v>
                </c:pt>
                <c:pt idx="375">
                  <c:v>-7.1210189192610088E-2</c:v>
                </c:pt>
                <c:pt idx="376">
                  <c:v>-7.0805331316592349E-2</c:v>
                </c:pt>
                <c:pt idx="377">
                  <c:v>-7.0405603668612773E-2</c:v>
                </c:pt>
                <c:pt idx="378">
                  <c:v>-7.0010906438466886E-2</c:v>
                </c:pt>
                <c:pt idx="379">
                  <c:v>-6.9621142404997338E-2</c:v>
                </c:pt>
                <c:pt idx="380">
                  <c:v>-6.9236216852623558E-2</c:v>
                </c:pt>
                <c:pt idx="381">
                  <c:v>-6.8856037491077604E-2</c:v>
                </c:pt>
                <c:pt idx="382">
                  <c:v>-6.8480514378204377E-2</c:v>
                </c:pt>
                <c:pt idx="383">
                  <c:v>-6.8109559845690087E-2</c:v>
                </c:pt>
                <c:pt idx="384">
                  <c:v>-6.7743088427590747E-2</c:v>
                </c:pt>
                <c:pt idx="385">
                  <c:v>-6.7381016791538031E-2</c:v>
                </c:pt>
                <c:pt idx="386">
                  <c:v>-6.7023263672506758E-2</c:v>
                </c:pt>
                <c:pt idx="387">
                  <c:v>-6.6669749809032952E-2</c:v>
                </c:pt>
                <c:pt idx="388">
                  <c:v>-6.6320397881778057E-2</c:v>
                </c:pt>
                <c:pt idx="389">
                  <c:v>-6.5975132454338753E-2</c:v>
                </c:pt>
                <c:pt idx="390">
                  <c:v>-6.563387991620763E-2</c:v>
                </c:pt>
                <c:pt idx="391">
                  <c:v>-6.529656842779398E-2</c:v>
                </c:pt>
                <c:pt idx="392">
                  <c:v>-6.4963127867418632E-2</c:v>
                </c:pt>
                <c:pt idx="393">
                  <c:v>-6.4633489780200531E-2</c:v>
                </c:pt>
                <c:pt idx="394">
                  <c:v>-6.4307587328756785E-2</c:v>
                </c:pt>
                <c:pt idx="395">
                  <c:v>-6.3985355245642014E-2</c:v>
                </c:pt>
                <c:pt idx="396">
                  <c:v>-6.3666729787455301E-2</c:v>
                </c:pt>
                <c:pt idx="397">
                  <c:v>-6.3351648690547394E-2</c:v>
                </c:pt>
                <c:pt idx="398">
                  <c:v>-6.3040051128263372E-2</c:v>
                </c:pt>
                <c:pt idx="399">
                  <c:v>-6.2731877669658792E-2</c:v>
                </c:pt>
                <c:pt idx="400">
                  <c:v>-6.2427070239631177E-2</c:v>
                </c:pt>
                <c:pt idx="401">
                  <c:v>-6.2125572080409606E-2</c:v>
                </c:pt>
                <c:pt idx="402">
                  <c:v>-6.182732771434972E-2</c:v>
                </c:pt>
                <c:pt idx="403">
                  <c:v>-6.1532282907982155E-2</c:v>
                </c:pt>
                <c:pt idx="404">
                  <c:v>-6.124038463726561E-2</c:v>
                </c:pt>
                <c:pt idx="405">
                  <c:v>-6.0951581053998276E-2</c:v>
                </c:pt>
                <c:pt idx="406">
                  <c:v>-6.0665821453341921E-2</c:v>
                </c:pt>
                <c:pt idx="407">
                  <c:v>-6.0383056242416584E-2</c:v>
                </c:pt>
                <c:pt idx="408">
                  <c:v>-6.0103236909924813E-2</c:v>
                </c:pt>
                <c:pt idx="409">
                  <c:v>-5.9826315996766098E-2</c:v>
                </c:pt>
                <c:pt idx="410">
                  <c:v>-5.9552247067604286E-2</c:v>
                </c:pt>
                <c:pt idx="411">
                  <c:v>-5.9280984683351981E-2</c:v>
                </c:pt>
                <c:pt idx="412">
                  <c:v>-5.9012484374537849E-2</c:v>
                </c:pt>
                <c:pt idx="413">
                  <c:v>-5.874670261552354E-2</c:v>
                </c:pt>
                <c:pt idx="414">
                  <c:v>-5.8483596799539406E-2</c:v>
                </c:pt>
                <c:pt idx="415">
                  <c:v>-5.822312521450819E-2</c:v>
                </c:pt>
                <c:pt idx="416">
                  <c:v>-5.7965247019628449E-2</c:v>
                </c:pt>
                <c:pt idx="417">
                  <c:v>-5.7709922222689447E-2</c:v>
                </c:pt>
                <c:pt idx="418">
                  <c:v>-5.7457111658091566E-2</c:v>
                </c:pt>
                <c:pt idx="419">
                  <c:v>-5.7206776965546165E-2</c:v>
                </c:pt>
                <c:pt idx="420">
                  <c:v>-5.6958880569431228E-2</c:v>
                </c:pt>
                <c:pt idx="421">
                  <c:v>-5.6713385658778696E-2</c:v>
                </c:pt>
                <c:pt idx="422">
                  <c:v>-5.647025616787147E-2</c:v>
                </c:pt>
                <c:pt idx="423">
                  <c:v>-5.6229456757428554E-2</c:v>
                </c:pt>
                <c:pt idx="424">
                  <c:v>-5.5990952796357234E-2</c:v>
                </c:pt>
                <c:pt idx="425">
                  <c:v>-5.5754710344052966E-2</c:v>
                </c:pt>
                <c:pt idx="426">
                  <c:v>-5.5520696133227743E-2</c:v>
                </c:pt>
                <c:pt idx="427">
                  <c:v>-5.5288877553248232E-2</c:v>
                </c:pt>
                <c:pt idx="428">
                  <c:v>-5.5059222633966912E-2</c:v>
                </c:pt>
                <c:pt idx="429">
                  <c:v>-5.4831700030028331E-2</c:v>
                </c:pt>
                <c:pt idx="430">
                  <c:v>-5.4606279005635215E-2</c:v>
                </c:pt>
                <c:pt idx="431">
                  <c:v>-5.4382929419758023E-2</c:v>
                </c:pt>
                <c:pt idx="432">
                  <c:v>-5.4161621711773467E-2</c:v>
                </c:pt>
                <c:pt idx="433">
                  <c:v>-5.3942326887517301E-2</c:v>
                </c:pt>
                <c:pt idx="434">
                  <c:v>-5.3725016505737626E-2</c:v>
                </c:pt>
                <c:pt idx="435">
                  <c:v>-5.3509662664935287E-2</c:v>
                </c:pt>
                <c:pt idx="436">
                  <c:v>-5.3296237990578442E-2</c:v>
                </c:pt>
                <c:pt idx="437">
                  <c:v>-5.3084715622679385E-2</c:v>
                </c:pt>
                <c:pt idx="438">
                  <c:v>-5.2875069203720974E-2</c:v>
                </c:pt>
                <c:pt idx="439">
                  <c:v>-5.2667272866921973E-2</c:v>
                </c:pt>
                <c:pt idx="440">
                  <c:v>-5.2461301224829726E-2</c:v>
                </c:pt>
                <c:pt idx="441">
                  <c:v>-5.2257129358229973E-2</c:v>
                </c:pt>
                <c:pt idx="442">
                  <c:v>-5.2054732805363095E-2</c:v>
                </c:pt>
                <c:pt idx="443">
                  <c:v>-5.1854087551437618E-2</c:v>
                </c:pt>
                <c:pt idx="444">
                  <c:v>-5.1655170018430709E-2</c:v>
                </c:pt>
                <c:pt idx="445">
                  <c:v>-5.1457957055167092E-2</c:v>
                </c:pt>
                <c:pt idx="446">
                  <c:v>-5.1262425927667415E-2</c:v>
                </c:pt>
                <c:pt idx="447">
                  <c:v>-5.1068554309757451E-2</c:v>
                </c:pt>
                <c:pt idx="448">
                  <c:v>-5.0876320273930048E-2</c:v>
                </c:pt>
                <c:pt idx="449">
                  <c:v>-5.0685702282451894E-2</c:v>
                </c:pt>
                <c:pt idx="450">
                  <c:v>-5.0496679178707544E-2</c:v>
                </c:pt>
                <c:pt idx="451">
                  <c:v>-5.0309230178773284E-2</c:v>
                </c:pt>
                <c:pt idx="452">
                  <c:v>-5.0123334863213777E-2</c:v>
                </c:pt>
                <c:pt idx="453">
                  <c:v>-4.9938973169094562E-2</c:v>
                </c:pt>
                <c:pt idx="454">
                  <c:v>-4.9756125382204051E-2</c:v>
                </c:pt>
                <c:pt idx="455">
                  <c:v>-4.9574772129478313E-2</c:v>
                </c:pt>
                <c:pt idx="456">
                  <c:v>-4.9394894371622755E-2</c:v>
                </c:pt>
                <c:pt idx="457">
                  <c:v>-4.9216473395924644E-2</c:v>
                </c:pt>
                <c:pt idx="458">
                  <c:v>-4.9039490809250796E-2</c:v>
                </c:pt>
                <c:pt idx="459">
                  <c:v>-4.8863928531224808E-2</c:v>
                </c:pt>
                <c:pt idx="460">
                  <c:v>-4.8689768787578483E-2</c:v>
                </c:pt>
                <c:pt idx="461">
                  <c:v>-4.8516994103672537E-2</c:v>
                </c:pt>
                <c:pt idx="462">
                  <c:v>-4.8345587298181072E-2</c:v>
                </c:pt>
                <c:pt idx="463">
                  <c:v>-4.817553147693561E-2</c:v>
                </c:pt>
                <c:pt idx="464">
                  <c:v>-4.8006810026923405E-2</c:v>
                </c:pt>
                <c:pt idx="465">
                  <c:v>-4.783940661043614E-2</c:v>
                </c:pt>
                <c:pt idx="466">
                  <c:v>-4.7673305159364056E-2</c:v>
                </c:pt>
                <c:pt idx="467">
                  <c:v>-4.7508489869631743E-2</c:v>
                </c:pt>
                <c:pt idx="468">
                  <c:v>-4.7344945195771294E-2</c:v>
                </c:pt>
                <c:pt idx="469">
                  <c:v>-4.7182655845628987E-2</c:v>
                </c:pt>
                <c:pt idx="470">
                  <c:v>-4.7021606775201528E-2</c:v>
                </c:pt>
                <c:pt idx="471">
                  <c:v>-4.6861783183598321E-2</c:v>
                </c:pt>
                <c:pt idx="472">
                  <c:v>-4.6703170508126175E-2</c:v>
                </c:pt>
                <c:pt idx="473">
                  <c:v>-4.6545754419492873E-2</c:v>
                </c:pt>
                <c:pt idx="474">
                  <c:v>-4.6389520817126342E-2</c:v>
                </c:pt>
                <c:pt idx="475">
                  <c:v>-4.623445582460637E-2</c:v>
                </c:pt>
                <c:pt idx="476">
                  <c:v>-4.6080545785205124E-2</c:v>
                </c:pt>
                <c:pt idx="477">
                  <c:v>-4.5927777257534379E-2</c:v>
                </c:pt>
                <c:pt idx="478">
                  <c:v>-4.5776137011295584E-2</c:v>
                </c:pt>
                <c:pt idx="479">
                  <c:v>-4.5625612023130549E-2</c:v>
                </c:pt>
                <c:pt idx="480">
                  <c:v>-4.547618947256972E-2</c:v>
                </c:pt>
                <c:pt idx="481">
                  <c:v>-4.5327856738075351E-2</c:v>
                </c:pt>
                <c:pt idx="482">
                  <c:v>-4.5180601393177214E-2</c:v>
                </c:pt>
                <c:pt idx="483">
                  <c:v>-4.5034411202698042E-2</c:v>
                </c:pt>
                <c:pt idx="484">
                  <c:v>-4.4889274119066604E-2</c:v>
                </c:pt>
                <c:pt idx="485">
                  <c:v>-4.4745178278715568E-2</c:v>
                </c:pt>
                <c:pt idx="486">
                  <c:v>-4.4602111998562531E-2</c:v>
                </c:pt>
                <c:pt idx="487">
                  <c:v>-4.4460063772571348E-2</c:v>
                </c:pt>
                <c:pt idx="488">
                  <c:v>-4.4319022268392169E-2</c:v>
                </c:pt>
                <c:pt idx="489">
                  <c:v>-4.4178976324077572E-2</c:v>
                </c:pt>
                <c:pt idx="490">
                  <c:v>-4.4039914944873297E-2</c:v>
                </c:pt>
                <c:pt idx="491">
                  <c:v>-4.3901827300081249E-2</c:v>
                </c:pt>
                <c:pt idx="492">
                  <c:v>-4.3764702719992908E-2</c:v>
                </c:pt>
                <c:pt idx="493">
                  <c:v>-4.362853069289168E-2</c:v>
                </c:pt>
                <c:pt idx="494">
                  <c:v>-4.3493300862121789E-2</c:v>
                </c:pt>
                <c:pt idx="495">
                  <c:v>-4.3359003023222487E-2</c:v>
                </c:pt>
                <c:pt idx="496">
                  <c:v>-4.3225627121125647E-2</c:v>
                </c:pt>
                <c:pt idx="497">
                  <c:v>-4.3093163247415238E-2</c:v>
                </c:pt>
                <c:pt idx="498">
                  <c:v>-4.2961601637646958E-2</c:v>
                </c:pt>
                <c:pt idx="499">
                  <c:v>-4.2830932668726535E-2</c:v>
                </c:pt>
              </c:numCache>
            </c:numRef>
          </c:yVal>
          <c:smooth val="1"/>
          <c:extLst>
            <c:ext xmlns:c16="http://schemas.microsoft.com/office/drawing/2014/chart" uri="{C3380CC4-5D6E-409C-BE32-E72D297353CC}">
              <c16:uniqueId val="{00000002-ADA4-43D1-BD00-5B269584F408}"/>
            </c:ext>
          </c:extLst>
        </c:ser>
        <c:dLbls>
          <c:showLegendKey val="0"/>
          <c:showVal val="0"/>
          <c:showCatName val="0"/>
          <c:showSerName val="0"/>
          <c:showPercent val="0"/>
          <c:showBubbleSize val="0"/>
        </c:dLbls>
        <c:axId val="2026389456"/>
        <c:axId val="2026392848"/>
      </c:scatterChart>
      <c:valAx>
        <c:axId val="2026389456"/>
        <c:scaling>
          <c:orientation val="minMax"/>
          <c:max val="3"/>
        </c:scaling>
        <c:delete val="0"/>
        <c:axPos val="b"/>
        <c:title>
          <c:tx>
            <c:rich>
              <a:bodyPr/>
              <a:lstStyle/>
              <a:p>
                <a:pPr>
                  <a:defRPr b="0"/>
                </a:pPr>
                <a:r>
                  <a:rPr lang="en-US" b="0"/>
                  <a:t>Frequency (rad/s)</a:t>
                </a:r>
              </a:p>
            </c:rich>
          </c:tx>
          <c:layout>
            <c:manualLayout>
              <c:xMode val="edge"/>
              <c:yMode val="edge"/>
              <c:x val="0.66318706325392196"/>
              <c:y val="0.41026894865525698"/>
            </c:manualLayout>
          </c:layout>
          <c:overlay val="0"/>
        </c:title>
        <c:numFmt formatCode="0.0" sourceLinked="0"/>
        <c:majorTickMark val="out"/>
        <c:minorTickMark val="none"/>
        <c:tickLblPos val="nextTo"/>
        <c:crossAx val="2026392848"/>
        <c:crosses val="autoZero"/>
        <c:crossBetween val="midCat"/>
      </c:valAx>
      <c:valAx>
        <c:axId val="2026392848"/>
        <c:scaling>
          <c:orientation val="minMax"/>
        </c:scaling>
        <c:delete val="0"/>
        <c:axPos val="l"/>
        <c:majorGridlines/>
        <c:title>
          <c:tx>
            <c:rich>
              <a:bodyPr rot="-5400000" vert="horz"/>
              <a:lstStyle/>
              <a:p>
                <a:pPr>
                  <a:defRPr b="0"/>
                </a:pPr>
                <a:r>
                  <a:rPr lang="en-US" b="0"/>
                  <a:t>Phase (rad)</a:t>
                </a:r>
              </a:p>
            </c:rich>
          </c:tx>
          <c:overlay val="0"/>
        </c:title>
        <c:numFmt formatCode="0" sourceLinked="0"/>
        <c:majorTickMark val="out"/>
        <c:minorTickMark val="none"/>
        <c:tickLblPos val="nextTo"/>
        <c:crossAx val="2026389456"/>
        <c:crosses val="autoZero"/>
        <c:crossBetween val="midCat"/>
      </c:valAx>
    </c:plotArea>
    <c:legend>
      <c:legendPos val="r"/>
      <c:layout>
        <c:manualLayout>
          <c:xMode val="edge"/>
          <c:yMode val="edge"/>
          <c:x val="0.16925267333910601"/>
          <c:y val="6.6048745740523204E-2"/>
          <c:w val="0.32231447731437701"/>
          <c:h val="0.18716069765472901"/>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b="0"/>
            </a:pPr>
            <a:r>
              <a:rPr lang="en-US" b="0"/>
              <a:t>Polar plots</a:t>
            </a:r>
          </a:p>
        </c:rich>
      </c:tx>
      <c:layout>
        <c:manualLayout>
          <c:xMode val="edge"/>
          <c:yMode val="edge"/>
          <c:x val="0.35961018509050002"/>
          <c:y val="0"/>
        </c:manualLayout>
      </c:layout>
      <c:overlay val="0"/>
    </c:title>
    <c:autoTitleDeleted val="0"/>
    <c:plotArea>
      <c:layout>
        <c:manualLayout>
          <c:layoutTarget val="inner"/>
          <c:xMode val="edge"/>
          <c:yMode val="edge"/>
          <c:x val="2.9526077691808102E-2"/>
          <c:y val="6.1420200381928997E-2"/>
          <c:w val="0.91810738744487597"/>
          <c:h val="0.91536544850498303"/>
        </c:manualLayout>
      </c:layout>
      <c:scatterChart>
        <c:scatterStyle val="lineMarker"/>
        <c:varyColors val="0"/>
        <c:ser>
          <c:idx val="0"/>
          <c:order val="0"/>
          <c:tx>
            <c:strRef>
              <c:f>'Simulated data (high damping)'!$E$19</c:f>
              <c:strCache>
                <c:ptCount val="1"/>
                <c:pt idx="0">
                  <c:v>displacement</c:v>
                </c:pt>
              </c:strCache>
            </c:strRef>
          </c:tx>
          <c:spPr>
            <a:ln w="76200" cmpd="sng">
              <a:solidFill>
                <a:schemeClr val="accent3"/>
              </a:solidFill>
            </a:ln>
          </c:spPr>
          <c:marker>
            <c:symbol val="none"/>
          </c:marker>
          <c:xVal>
            <c:numRef>
              <c:f>'Simulated data (high damping)'!$E$21:$E$520</c:f>
              <c:numCache>
                <c:formatCode>0.000</c:formatCode>
                <c:ptCount val="500"/>
                <c:pt idx="0">
                  <c:v>0.50219552818856306</c:v>
                </c:pt>
                <c:pt idx="1">
                  <c:v>0.50564710562605464</c:v>
                </c:pt>
                <c:pt idx="2">
                  <c:v>0.51076141102111638</c:v>
                </c:pt>
                <c:pt idx="3">
                  <c:v>0.51762079031783526</c:v>
                </c:pt>
                <c:pt idx="4">
                  <c:v>0.52633692690815737</c:v>
                </c:pt>
                <c:pt idx="5">
                  <c:v>0.53705338343723052</c:v>
                </c:pt>
                <c:pt idx="6">
                  <c:v>0.54994832946959116</c:v>
                </c:pt>
                <c:pt idx="7">
                  <c:v>0.56523681169195183</c:v>
                </c:pt>
                <c:pt idx="8">
                  <c:v>0.58317122916440933</c:v>
                </c:pt>
                <c:pt idx="9">
                  <c:v>0.6040372977122429</c:v>
                </c:pt>
                <c:pt idx="10">
                  <c:v>0.62814004943720736</c:v>
                </c:pt>
                <c:pt idx="11">
                  <c:v>0.6557689485492163</c:v>
                </c:pt>
                <c:pt idx="12">
                  <c:v>0.68712023956800461</c:v>
                </c:pt>
                <c:pt idx="13">
                  <c:v>0.72213261459486355</c:v>
                </c:pt>
                <c:pt idx="14">
                  <c:v>0.7601485103465272</c:v>
                </c:pt>
                <c:pt idx="15">
                  <c:v>0.79922982181432534</c:v>
                </c:pt>
                <c:pt idx="16">
                  <c:v>0.83481537522383675</c:v>
                </c:pt>
                <c:pt idx="17">
                  <c:v>0.85725143380613944</c:v>
                </c:pt>
                <c:pt idx="18">
                  <c:v>0.84793941192652666</c:v>
                </c:pt>
                <c:pt idx="19">
                  <c:v>0.77595543563773395</c:v>
                </c:pt>
                <c:pt idx="20">
                  <c:v>0.60398062004227371</c:v>
                </c:pt>
                <c:pt idx="21">
                  <c:v>0.31935785882630069</c:v>
                </c:pt>
                <c:pt idx="22">
                  <c:v>-2.2654433369701861E-2</c:v>
                </c:pt>
                <c:pt idx="23">
                  <c:v>-0.31862997485774897</c:v>
                </c:pt>
                <c:pt idx="24">
                  <c:v>-0.50428631300494475</c:v>
                </c:pt>
                <c:pt idx="25">
                  <c:v>-0.58589696075748265</c:v>
                </c:pt>
                <c:pt idx="26">
                  <c:v>-0.60005186908284369</c:v>
                </c:pt>
                <c:pt idx="27">
                  <c:v>-0.57912457465633238</c:v>
                </c:pt>
                <c:pt idx="28">
                  <c:v>-0.54309599332501091</c:v>
                </c:pt>
                <c:pt idx="29">
                  <c:v>-0.50247581557093102</c:v>
                </c:pt>
                <c:pt idx="30">
                  <c:v>-0.46227849897154061</c:v>
                </c:pt>
                <c:pt idx="31">
                  <c:v>-0.42466253912429081</c:v>
                </c:pt>
                <c:pt idx="32">
                  <c:v>-0.39038340803896421</c:v>
                </c:pt>
                <c:pt idx="33">
                  <c:v>-0.35953792463834106</c:v>
                </c:pt>
                <c:pt idx="34">
                  <c:v>-0.33193357961720799</c:v>
                </c:pt>
                <c:pt idx="35">
                  <c:v>-0.30726802852982077</c:v>
                </c:pt>
                <c:pt idx="36">
                  <c:v>-0.28521408079077204</c:v>
                </c:pt>
                <c:pt idx="37">
                  <c:v>-0.26545798885473415</c:v>
                </c:pt>
                <c:pt idx="38">
                  <c:v>-0.24771485746643246</c:v>
                </c:pt>
                <c:pt idx="39">
                  <c:v>-0.23173304789251628</c:v>
                </c:pt>
                <c:pt idx="40">
                  <c:v>-0.21729350037198511</c:v>
                </c:pt>
                <c:pt idx="41">
                  <c:v>-0.20420691625204734</c:v>
                </c:pt>
                <c:pt idx="42">
                  <c:v>-0.19231023872184572</c:v>
                </c:pt>
                <c:pt idx="43">
                  <c:v>-0.18146311170210314</c:v>
                </c:pt>
                <c:pt idx="44">
                  <c:v>-0.17154461387811837</c:v>
                </c:pt>
                <c:pt idx="45">
                  <c:v>-0.16245037467185011</c:v>
                </c:pt>
                <c:pt idx="46">
                  <c:v>-0.15409008730339321</c:v>
                </c:pt>
                <c:pt idx="47">
                  <c:v>-0.14638539278583337</c:v>
                </c:pt>
                <c:pt idx="48">
                  <c:v>-0.13926809279102234</c:v>
                </c:pt>
                <c:pt idx="49">
                  <c:v>-0.13267864587738232</c:v>
                </c:pt>
                <c:pt idx="50">
                  <c:v>-0.12656490388971675</c:v>
                </c:pt>
                <c:pt idx="51">
                  <c:v>-0.12088105000136957</c:v>
                </c:pt>
                <c:pt idx="52">
                  <c:v>-0.11558670516435247</c:v>
                </c:pt>
                <c:pt idx="53">
                  <c:v>-0.11064617485550737</c:v>
                </c:pt>
                <c:pt idx="54">
                  <c:v>-0.10602781261395253</c:v>
                </c:pt>
                <c:pt idx="55">
                  <c:v>-0.10170348084982654</c:v>
                </c:pt>
                <c:pt idx="56">
                  <c:v>-9.764809277313008E-2</c:v>
                </c:pt>
                <c:pt idx="57">
                  <c:v>-9.3839222100600098E-2</c:v>
                </c:pt>
                <c:pt idx="58">
                  <c:v>-9.0256769521635485E-2</c:v>
                </c:pt>
                <c:pt idx="59">
                  <c:v>-8.6882676816164239E-2</c:v>
                </c:pt>
                <c:pt idx="60">
                  <c:v>-8.3700681086827072E-2</c:v>
                </c:pt>
                <c:pt idx="61">
                  <c:v>-8.0696102855049481E-2</c:v>
                </c:pt>
                <c:pt idx="62">
                  <c:v>-7.7855662826427752E-2</c:v>
                </c:pt>
                <c:pt idx="63">
                  <c:v>-7.5167322997757566E-2</c:v>
                </c:pt>
                <c:pt idx="64">
                  <c:v>-7.2620148490865802E-2</c:v>
                </c:pt>
                <c:pt idx="65">
                  <c:v>-7.0204187085667308E-2</c:v>
                </c:pt>
                <c:pt idx="66">
                  <c:v>-6.7910363909726545E-2</c:v>
                </c:pt>
                <c:pt idx="67">
                  <c:v>-6.5730389142876322E-2</c:v>
                </c:pt>
                <c:pt idx="68">
                  <c:v>-6.3656676928370515E-2</c:v>
                </c:pt>
                <c:pt idx="69">
                  <c:v>-6.1682273958990071E-2</c:v>
                </c:pt>
                <c:pt idx="70">
                  <c:v>-5.9800796437502905E-2</c:v>
                </c:pt>
                <c:pt idx="71">
                  <c:v>-5.8006374304046877E-2</c:v>
                </c:pt>
                <c:pt idx="72">
                  <c:v>-5.6293601784980621E-2</c:v>
                </c:pt>
                <c:pt idx="73">
                  <c:v>-5.4657493453933975E-2</c:v>
                </c:pt>
                <c:pt idx="74">
                  <c:v>-5.3093445110593405E-2</c:v>
                </c:pt>
                <c:pt idx="75">
                  <c:v>-5.1597198879793617E-2</c:v>
                </c:pt>
                <c:pt idx="76">
                  <c:v>-5.0164812015712004E-2</c:v>
                </c:pt>
                <c:pt idx="77">
                  <c:v>-4.879262896581784E-2</c:v>
                </c:pt>
                <c:pt idx="78">
                  <c:v>-4.7477256308720295E-2</c:v>
                </c:pt>
                <c:pt idx="79">
                  <c:v>-4.6215540230850796E-2</c:v>
                </c:pt>
                <c:pt idx="80">
                  <c:v>-4.5004546250380389E-2</c:v>
                </c:pt>
                <c:pt idx="81">
                  <c:v>-4.3841540934056983E-2</c:v>
                </c:pt>
                <c:pt idx="82">
                  <c:v>-4.2723975384701671E-2</c:v>
                </c:pt>
                <c:pt idx="83">
                  <c:v>-4.1649470304722935E-2</c:v>
                </c:pt>
                <c:pt idx="84">
                  <c:v>-4.0615802464858054E-2</c:v>
                </c:pt>
                <c:pt idx="85">
                  <c:v>-3.962089242799071E-2</c:v>
                </c:pt>
                <c:pt idx="86">
                  <c:v>-3.866279339579147E-2</c:v>
                </c:pt>
                <c:pt idx="87">
                  <c:v>-3.773968106147952E-2</c:v>
                </c:pt>
                <c:pt idx="88">
                  <c:v>-3.6849844365544261E-2</c:v>
                </c:pt>
                <c:pt idx="89">
                  <c:v>-3.5991677063076447E-2</c:v>
                </c:pt>
                <c:pt idx="90">
                  <c:v>-3.5163670021680721E-2</c:v>
                </c:pt>
                <c:pt idx="91">
                  <c:v>-3.4364404177979729E-2</c:v>
                </c:pt>
                <c:pt idx="92">
                  <c:v>-3.3592544088647001E-2</c:v>
                </c:pt>
                <c:pt idx="93">
                  <c:v>-3.2846832018871473E-2</c:v>
                </c:pt>
                <c:pt idx="94">
                  <c:v>-3.2126082517287088E-2</c:v>
                </c:pt>
                <c:pt idx="95">
                  <c:v>-3.142917743180601E-2</c:v>
                </c:pt>
                <c:pt idx="96">
                  <c:v>-3.0755061325566671E-2</c:v>
                </c:pt>
                <c:pt idx="97">
                  <c:v>-3.0102737256429153E-2</c:v>
                </c:pt>
                <c:pt idx="98">
                  <c:v>-2.9471262887190004E-2</c:v>
                </c:pt>
                <c:pt idx="99">
                  <c:v>-2.8859746897005632E-2</c:v>
                </c:pt>
                <c:pt idx="100">
                  <c:v>-2.8267345667460902E-2</c:v>
                </c:pt>
                <c:pt idx="101">
                  <c:v>-2.7693260219342094E-2</c:v>
                </c:pt>
                <c:pt idx="102">
                  <c:v>-2.7136733378509501E-2</c:v>
                </c:pt>
                <c:pt idx="103">
                  <c:v>-2.6597047151350209E-2</c:v>
                </c:pt>
                <c:pt idx="104">
                  <c:v>-2.6073520292153513E-2</c:v>
                </c:pt>
                <c:pt idx="105">
                  <c:v>-2.5565506046418121E-2</c:v>
                </c:pt>
                <c:pt idx="106">
                  <c:v>-2.5072390055592472E-2</c:v>
                </c:pt>
                <c:pt idx="107">
                  <c:v>-2.4593588410088015E-2</c:v>
                </c:pt>
                <c:pt idx="108">
                  <c:v>-2.4128545838607584E-2</c:v>
                </c:pt>
                <c:pt idx="109">
                  <c:v>-2.3676734022911157E-2</c:v>
                </c:pt>
                <c:pt idx="110">
                  <c:v>-2.323765002811444E-2</c:v>
                </c:pt>
                <c:pt idx="111">
                  <c:v>-2.2810814839491808E-2</c:v>
                </c:pt>
                <c:pt idx="112">
                  <c:v>-2.2395771997546204E-2</c:v>
                </c:pt>
                <c:pt idx="113">
                  <c:v>-2.1992086323822525E-2</c:v>
                </c:pt>
                <c:pt idx="114">
                  <c:v>-2.1599342730586887E-2</c:v>
                </c:pt>
                <c:pt idx="115">
                  <c:v>-2.1217145108078331E-2</c:v>
                </c:pt>
                <c:pt idx="116">
                  <c:v>-2.0845115283569263E-2</c:v>
                </c:pt>
                <c:pt idx="117">
                  <c:v>-2.048289204695088E-2</c:v>
                </c:pt>
                <c:pt idx="118">
                  <c:v>-2.013013023799589E-2</c:v>
                </c:pt>
                <c:pt idx="119">
                  <c:v>-1.9786499890846826E-2</c:v>
                </c:pt>
                <c:pt idx="120">
                  <c:v>-1.945168543163887E-2</c:v>
                </c:pt>
                <c:pt idx="121">
                  <c:v>-1.9125384925493618E-2</c:v>
                </c:pt>
                <c:pt idx="122">
                  <c:v>-1.8807309369419819E-2</c:v>
                </c:pt>
                <c:pt idx="123">
                  <c:v>-1.8497182027929073E-2</c:v>
                </c:pt>
                <c:pt idx="124">
                  <c:v>-1.8194737808423962E-2</c:v>
                </c:pt>
                <c:pt idx="125">
                  <c:v>-1.7899722673643103E-2</c:v>
                </c:pt>
                <c:pt idx="126">
                  <c:v>-1.7611893088655784E-2</c:v>
                </c:pt>
                <c:pt idx="127">
                  <c:v>-1.7331015500089027E-2</c:v>
                </c:pt>
                <c:pt idx="128">
                  <c:v>-1.7056865845444434E-2</c:v>
                </c:pt>
                <c:pt idx="129">
                  <c:v>-1.6789229090521756E-2</c:v>
                </c:pt>
                <c:pt idx="130">
                  <c:v>-1.6527898793112904E-2</c:v>
                </c:pt>
                <c:pt idx="131">
                  <c:v>-1.6272676691264702E-2</c:v>
                </c:pt>
                <c:pt idx="132">
                  <c:v>-1.6023372314532318E-2</c:v>
                </c:pt>
                <c:pt idx="133">
                  <c:v>-1.5779802616759014E-2</c:v>
                </c:pt>
                <c:pt idx="134">
                  <c:v>-1.5541791629022637E-2</c:v>
                </c:pt>
                <c:pt idx="135">
                  <c:v>-1.5309170131485446E-2</c:v>
                </c:pt>
                <c:pt idx="136">
                  <c:v>-1.5081775342972911E-2</c:v>
                </c:pt>
                <c:pt idx="137">
                  <c:v>-1.4859450627188754E-2</c:v>
                </c:pt>
                <c:pt idx="138">
                  <c:v>-1.464204521454923E-2</c:v>
                </c:pt>
                <c:pt idx="139">
                  <c:v>-1.4429413938689427E-2</c:v>
                </c:pt>
                <c:pt idx="140">
                  <c:v>-1.422141698675871E-2</c:v>
                </c:pt>
                <c:pt idx="141">
                  <c:v>-1.4017919662682192E-2</c:v>
                </c:pt>
                <c:pt idx="142">
                  <c:v>-1.3818792162620131E-2</c:v>
                </c:pt>
                <c:pt idx="143">
                  <c:v>-1.3623909361908377E-2</c:v>
                </c:pt>
                <c:pt idx="144">
                  <c:v>-1.3433150612810075E-2</c:v>
                </c:pt>
                <c:pt idx="145">
                  <c:v>-1.3246399552452912E-2</c:v>
                </c:pt>
                <c:pt idx="146">
                  <c:v>-1.3063543920366604E-2</c:v>
                </c:pt>
                <c:pt idx="147">
                  <c:v>-1.2884475385073323E-2</c:v>
                </c:pt>
                <c:pt idx="148">
                  <c:v>-1.2709089379218559E-2</c:v>
                </c:pt>
                <c:pt idx="149">
                  <c:v>-1.2537284942762595E-2</c:v>
                </c:pt>
                <c:pt idx="150">
                  <c:v>-1.2368964573783054E-2</c:v>
                </c:pt>
                <c:pt idx="151">
                  <c:v>-1.2204034086467025E-2</c:v>
                </c:pt>
                <c:pt idx="152">
                  <c:v>-1.2042402475897534E-2</c:v>
                </c:pt>
                <c:pt idx="153">
                  <c:v>-1.1883981789263549E-2</c:v>
                </c:pt>
                <c:pt idx="154">
                  <c:v>-1.1728687003145302E-2</c:v>
                </c:pt>
                <c:pt idx="155">
                  <c:v>-1.1576435906548095E-2</c:v>
                </c:pt>
                <c:pt idx="156">
                  <c:v>-1.1427148989377248E-2</c:v>
                </c:pt>
                <c:pt idx="157">
                  <c:v>-1.1280749336065533E-2</c:v>
                </c:pt>
                <c:pt idx="158">
                  <c:v>-1.1137162524081482E-2</c:v>
                </c:pt>
                <c:pt idx="159">
                  <c:v>-1.099631652706304E-2</c:v>
                </c:pt>
                <c:pt idx="160">
                  <c:v>-1.0858141622336137E-2</c:v>
                </c:pt>
                <c:pt idx="161">
                  <c:v>-1.0722570302591676E-2</c:v>
                </c:pt>
                <c:pt idx="162">
                  <c:v>-1.0589537191507641E-2</c:v>
                </c:pt>
                <c:pt idx="163">
                  <c:v>-1.0458978963115288E-2</c:v>
                </c:pt>
                <c:pt idx="164">
                  <c:v>-1.0330834264719908E-2</c:v>
                </c:pt>
                <c:pt idx="165">
                  <c:v>-1.0205043643197305E-2</c:v>
                </c:pt>
                <c:pt idx="166">
                  <c:v>-1.0081549474497438E-2</c:v>
                </c:pt>
                <c:pt idx="167">
                  <c:v>-9.9602958961959691E-3</c:v>
                </c:pt>
                <c:pt idx="168">
                  <c:v>-9.8412287429433132E-3</c:v>
                </c:pt>
                <c:pt idx="169">
                  <c:v>-9.7242954846693125E-3</c:v>
                </c:pt>
                <c:pt idx="170">
                  <c:v>-9.6094451674092075E-3</c:v>
                </c:pt>
                <c:pt idx="171">
                  <c:v>-9.4966283566241417E-3</c:v>
                </c:pt>
                <c:pt idx="172">
                  <c:v>-9.3857970828961617E-3</c:v>
                </c:pt>
                <c:pt idx="173">
                  <c:v>-9.2769047898842699E-3</c:v>
                </c:pt>
                <c:pt idx="174">
                  <c:v>-9.1699062844341084E-3</c:v>
                </c:pt>
                <c:pt idx="175">
                  <c:v>-9.0647576887395945E-3</c:v>
                </c:pt>
                <c:pt idx="176">
                  <c:v>-8.9614163944602507E-3</c:v>
                </c:pt>
                <c:pt idx="177">
                  <c:v>-8.8598410187029943E-3</c:v>
                </c:pt>
                <c:pt idx="178">
                  <c:v>-8.759991361781955E-3</c:v>
                </c:pt>
                <c:pt idx="179">
                  <c:v>-8.6618283666743852E-3</c:v>
                </c:pt>
                <c:pt idx="180">
                  <c:v>-8.5653140800949837E-3</c:v>
                </c:pt>
                <c:pt idx="181">
                  <c:v>-8.4704116151148902E-3</c:v>
                </c:pt>
                <c:pt idx="182">
                  <c:v>-8.377085115255473E-3</c:v>
                </c:pt>
                <c:pt idx="183">
                  <c:v>-8.2852997199904851E-3</c:v>
                </c:pt>
                <c:pt idx="184">
                  <c:v>-8.1950215315935715E-3</c:v>
                </c:pt>
                <c:pt idx="185">
                  <c:v>-8.1062175832713208E-3</c:v>
                </c:pt>
                <c:pt idx="186">
                  <c:v>-8.0188558085249138E-3</c:v>
                </c:pt>
                <c:pt idx="187">
                  <c:v>-7.932905011686385E-3</c:v>
                </c:pt>
                <c:pt idx="188">
                  <c:v>-7.8483348395781156E-3</c:v>
                </c:pt>
                <c:pt idx="189">
                  <c:v>-7.7651157542466672E-3</c:v>
                </c:pt>
                <c:pt idx="190">
                  <c:v>-7.6832190067245669E-3</c:v>
                </c:pt>
                <c:pt idx="191">
                  <c:v>-7.6026166117757381E-3</c:v>
                </c:pt>
                <c:pt idx="192">
                  <c:v>-7.523281323582591E-3</c:v>
                </c:pt>
                <c:pt idx="193">
                  <c:v>-7.445186612334672E-3</c:v>
                </c:pt>
                <c:pt idx="194">
                  <c:v>-7.3683066416807344E-3</c:v>
                </c:pt>
                <c:pt idx="195">
                  <c:v>-7.2926162470079029E-3</c:v>
                </c:pt>
                <c:pt idx="196">
                  <c:v>-7.2180909145133547E-3</c:v>
                </c:pt>
                <c:pt idx="197">
                  <c:v>-7.1447067610354584E-3</c:v>
                </c:pt>
                <c:pt idx="198">
                  <c:v>-7.0724405146130034E-3</c:v>
                </c:pt>
                <c:pt idx="199">
                  <c:v>-7.0012694957424845E-3</c:v>
                </c:pt>
                <c:pt idx="200">
                  <c:v>-6.9311715993048677E-3</c:v>
                </c:pt>
                <c:pt idx="201">
                  <c:v>-6.8621252771345412E-3</c:v>
                </c:pt>
                <c:pt idx="202">
                  <c:v>-6.7941095212044455E-3</c:v>
                </c:pt>
                <c:pt idx="203">
                  <c:v>-6.7271038474025005E-3</c:v>
                </c:pt>
                <c:pt idx="204">
                  <c:v>-6.661088279875633E-3</c:v>
                </c:pt>
                <c:pt idx="205">
                  <c:v>-6.5960433359187401E-3</c:v>
                </c:pt>
                <c:pt idx="206">
                  <c:v>-6.5319500113869477E-3</c:v>
                </c:pt>
                <c:pt idx="207">
                  <c:v>-6.4687897666104895E-3</c:v>
                </c:pt>
                <c:pt idx="208">
                  <c:v>-6.4065445127924553E-3</c:v>
                </c:pt>
                <c:pt idx="209">
                  <c:v>-6.3451965988705243E-3</c:v>
                </c:pt>
                <c:pt idx="210">
                  <c:v>-6.2847287988246261E-3</c:v>
                </c:pt>
                <c:pt idx="211">
                  <c:v>-6.2251242994132453E-3</c:v>
                </c:pt>
                <c:pt idx="212">
                  <c:v>-6.1663666883218782E-3</c:v>
                </c:pt>
                <c:pt idx="213">
                  <c:v>-6.1084399427078452E-3</c:v>
                </c:pt>
                <c:pt idx="214">
                  <c:v>-6.0513284181262913E-3</c:v>
                </c:pt>
                <c:pt idx="215">
                  <c:v>-5.9950168378229687E-3</c:v>
                </c:pt>
                <c:pt idx="216">
                  <c:v>-5.9394902823798794E-3</c:v>
                </c:pt>
                <c:pt idx="217">
                  <c:v>-5.8847341797005574E-3</c:v>
                </c:pt>
                <c:pt idx="218">
                  <c:v>-5.8307342953222577E-3</c:v>
                </c:pt>
                <c:pt idx="219">
                  <c:v>-5.777476723042887E-3</c:v>
                </c:pt>
                <c:pt idx="220">
                  <c:v>-5.7249478758510039E-3</c:v>
                </c:pt>
                <c:pt idx="221">
                  <c:v>-5.6731344771477118E-3</c:v>
                </c:pt>
                <c:pt idx="222">
                  <c:v>-5.6220235522497367E-3</c:v>
                </c:pt>
                <c:pt idx="223">
                  <c:v>-5.571602420163399E-3</c:v>
                </c:pt>
                <c:pt idx="224">
                  <c:v>-5.5218586856196324E-3</c:v>
                </c:pt>
                <c:pt idx="225">
                  <c:v>-5.472780231360606E-3</c:v>
                </c:pt>
                <c:pt idx="226">
                  <c:v>-5.4243552106688726E-3</c:v>
                </c:pt>
                <c:pt idx="227">
                  <c:v>-5.3765720401303587E-3</c:v>
                </c:pt>
                <c:pt idx="228">
                  <c:v>-5.3294193926228077E-3</c:v>
                </c:pt>
                <c:pt idx="229">
                  <c:v>-5.2828861905217274E-3</c:v>
                </c:pt>
                <c:pt idx="230">
                  <c:v>-5.2369615991160806E-3</c:v>
                </c:pt>
                <c:pt idx="231">
                  <c:v>-5.1916350202263727E-3</c:v>
                </c:pt>
                <c:pt idx="232">
                  <c:v>-5.1468960860180215E-3</c:v>
                </c:pt>
                <c:pt idx="233">
                  <c:v>-5.1027346530031934E-3</c:v>
                </c:pt>
                <c:pt idx="234">
                  <c:v>-5.0591407962245613E-3</c:v>
                </c:pt>
                <c:pt idx="235">
                  <c:v>-5.0161048036146882E-3</c:v>
                </c:pt>
                <c:pt idx="236">
                  <c:v>-4.9736171705249792E-3</c:v>
                </c:pt>
                <c:pt idx="237">
                  <c:v>-4.9316685944184018E-3</c:v>
                </c:pt>
                <c:pt idx="238">
                  <c:v>-4.8902499697203589E-3</c:v>
                </c:pt>
                <c:pt idx="239">
                  <c:v>-4.8493523828223601E-3</c:v>
                </c:pt>
                <c:pt idx="240">
                  <c:v>-4.8089671072333142E-3</c:v>
                </c:pt>
                <c:pt idx="241">
                  <c:v>-4.7690855988734441E-3</c:v>
                </c:pt>
                <c:pt idx="242">
                  <c:v>-4.7296994915060819E-3</c:v>
                </c:pt>
                <c:pt idx="243">
                  <c:v>-4.6908005923026862E-3</c:v>
                </c:pt>
                <c:pt idx="244">
                  <c:v>-4.6523808775366902E-3</c:v>
                </c:pt>
                <c:pt idx="245">
                  <c:v>-4.6144324884018805E-3</c:v>
                </c:pt>
                <c:pt idx="246">
                  <c:v>-4.5769477269512271E-3</c:v>
                </c:pt>
                <c:pt idx="247">
                  <c:v>-4.5399190521521748E-3</c:v>
                </c:pt>
                <c:pt idx="248">
                  <c:v>-4.5033390760546152E-3</c:v>
                </c:pt>
                <c:pt idx="249">
                  <c:v>-4.4672005600678438E-3</c:v>
                </c:pt>
                <c:pt idx="250">
                  <c:v>-4.4314964113429849E-3</c:v>
                </c:pt>
                <c:pt idx="251">
                  <c:v>-4.3962196792574591E-3</c:v>
                </c:pt>
                <c:pt idx="252">
                  <c:v>-4.3613635519982232E-3</c:v>
                </c:pt>
                <c:pt idx="253">
                  <c:v>-4.3269213532406139E-3</c:v>
                </c:pt>
                <c:pt idx="254">
                  <c:v>-4.2928865389197267E-3</c:v>
                </c:pt>
                <c:pt idx="255">
                  <c:v>-4.2592526940914205E-3</c:v>
                </c:pt>
                <c:pt idx="256">
                  <c:v>-4.2260135298800754E-3</c:v>
                </c:pt>
                <c:pt idx="257">
                  <c:v>-4.1931628805104018E-3</c:v>
                </c:pt>
                <c:pt idx="258">
                  <c:v>-4.1606947004206186E-3</c:v>
                </c:pt>
                <c:pt idx="259">
                  <c:v>-4.1286030614545053E-3</c:v>
                </c:pt>
                <c:pt idx="260">
                  <c:v>-4.0968821501298309E-3</c:v>
                </c:pt>
                <c:pt idx="261">
                  <c:v>-4.0655262649808002E-3</c:v>
                </c:pt>
                <c:pt idx="262">
                  <c:v>-4.0345298139722371E-3</c:v>
                </c:pt>
                <c:pt idx="263">
                  <c:v>-4.0038873119832945E-3</c:v>
                </c:pt>
                <c:pt idx="264">
                  <c:v>-3.9735933783585434E-3</c:v>
                </c:pt>
                <c:pt idx="265">
                  <c:v>-3.9436427345244046E-3</c:v>
                </c:pt>
                <c:pt idx="266">
                  <c:v>-3.9140302016689096E-3</c:v>
                </c:pt>
                <c:pt idx="267">
                  <c:v>-3.8847506984828993E-3</c:v>
                </c:pt>
                <c:pt idx="268">
                  <c:v>-3.8557992389607791E-3</c:v>
                </c:pt>
                <c:pt idx="269">
                  <c:v>-3.8271709302590512E-3</c:v>
                </c:pt>
                <c:pt idx="270">
                  <c:v>-3.7988609706108953E-3</c:v>
                </c:pt>
                <c:pt idx="271">
                  <c:v>-3.7708646472951108E-3</c:v>
                </c:pt>
                <c:pt idx="272">
                  <c:v>-3.7431773346578204E-3</c:v>
                </c:pt>
                <c:pt idx="273">
                  <c:v>-3.7157944921853629E-3</c:v>
                </c:pt>
                <c:pt idx="274">
                  <c:v>-3.6887116626268556E-3</c:v>
                </c:pt>
                <c:pt idx="275">
                  <c:v>-3.6619244701649842E-3</c:v>
                </c:pt>
                <c:pt idx="276">
                  <c:v>-3.6354286186335971E-3</c:v>
                </c:pt>
                <c:pt idx="277">
                  <c:v>-3.6092198897807281E-3</c:v>
                </c:pt>
                <c:pt idx="278">
                  <c:v>-3.5832941415757519E-3</c:v>
                </c:pt>
                <c:pt idx="279">
                  <c:v>-3.5576473065593609E-3</c:v>
                </c:pt>
                <c:pt idx="280">
                  <c:v>-3.5322753902351628E-3</c:v>
                </c:pt>
                <c:pt idx="281">
                  <c:v>-3.5071744695016637E-3</c:v>
                </c:pt>
                <c:pt idx="282">
                  <c:v>-3.4823406911235113E-3</c:v>
                </c:pt>
                <c:pt idx="283">
                  <c:v>-3.457770270240862E-3</c:v>
                </c:pt>
                <c:pt idx="284">
                  <c:v>-3.4334594889157887E-3</c:v>
                </c:pt>
                <c:pt idx="285">
                  <c:v>-3.4094046947146777E-3</c:v>
                </c:pt>
                <c:pt idx="286">
                  <c:v>-3.3856022993256048E-3</c:v>
                </c:pt>
                <c:pt idx="287">
                  <c:v>-3.3620487772096997E-3</c:v>
                </c:pt>
                <c:pt idx="288">
                  <c:v>-3.338740664285543E-3</c:v>
                </c:pt>
                <c:pt idx="289">
                  <c:v>-3.3156745566456894E-3</c:v>
                </c:pt>
                <c:pt idx="290">
                  <c:v>-3.2928471093043921E-3</c:v>
                </c:pt>
                <c:pt idx="291">
                  <c:v>-3.2702550349756969E-3</c:v>
                </c:pt>
                <c:pt idx="292">
                  <c:v>-3.2478951028810394E-3</c:v>
                </c:pt>
                <c:pt idx="293">
                  <c:v>-3.2257641375855483E-3</c:v>
                </c:pt>
                <c:pt idx="294">
                  <c:v>-3.2038590178622563E-3</c:v>
                </c:pt>
                <c:pt idx="295">
                  <c:v>-3.1821766755834625E-3</c:v>
                </c:pt>
                <c:pt idx="296">
                  <c:v>-3.1607140946385026E-3</c:v>
                </c:pt>
                <c:pt idx="297">
                  <c:v>-3.1394683098772075E-3</c:v>
                </c:pt>
                <c:pt idx="298">
                  <c:v>-3.1184364060783593E-3</c:v>
                </c:pt>
                <c:pt idx="299">
                  <c:v>-3.0976155169424643E-3</c:v>
                </c:pt>
                <c:pt idx="300">
                  <c:v>-3.0770028241081924E-3</c:v>
                </c:pt>
                <c:pt idx="301">
                  <c:v>-3.0565955561918504E-3</c:v>
                </c:pt>
                <c:pt idx="302">
                  <c:v>-3.0363909878492698E-3</c:v>
                </c:pt>
                <c:pt idx="303">
                  <c:v>-3.0163864388595097E-3</c:v>
                </c:pt>
                <c:pt idx="304">
                  <c:v>-2.9965792732298078E-3</c:v>
                </c:pt>
                <c:pt idx="305">
                  <c:v>-2.9769668983212066E-3</c:v>
                </c:pt>
                <c:pt idx="306">
                  <c:v>-2.9575467639943094E-3</c:v>
                </c:pt>
                <c:pt idx="307">
                  <c:v>-2.9383163617746448E-3</c:v>
                </c:pt>
                <c:pt idx="308">
                  <c:v>-2.9192732240371209E-3</c:v>
                </c:pt>
                <c:pt idx="309">
                  <c:v>-2.9004149232090735E-3</c:v>
                </c:pt>
                <c:pt idx="310">
                  <c:v>-2.8817390709914245E-3</c:v>
                </c:pt>
                <c:pt idx="311">
                  <c:v>-2.863243317597478E-3</c:v>
                </c:pt>
                <c:pt idx="312">
                  <c:v>-2.8449253510088993E-3</c:v>
                </c:pt>
                <c:pt idx="313">
                  <c:v>-2.8267828962484387E-3</c:v>
                </c:pt>
                <c:pt idx="314">
                  <c:v>-2.8088137146689662E-3</c:v>
                </c:pt>
                <c:pt idx="315">
                  <c:v>-2.7910156032584016E-3</c:v>
                </c:pt>
                <c:pt idx="316">
                  <c:v>-2.773386393960125E-3</c:v>
                </c:pt>
                <c:pt idx="317">
                  <c:v>-2.7559239530084976E-3</c:v>
                </c:pt>
                <c:pt idx="318">
                  <c:v>-2.7386261802790795E-3</c:v>
                </c:pt>
                <c:pt idx="319">
                  <c:v>-2.7214910086531983E-3</c:v>
                </c:pt>
                <c:pt idx="320">
                  <c:v>-2.7045164033964973E-3</c:v>
                </c:pt>
                <c:pt idx="321">
                  <c:v>-2.6877003615511015E-3</c:v>
                </c:pt>
                <c:pt idx="322">
                  <c:v>-2.6710409113410889E-3</c:v>
                </c:pt>
                <c:pt idx="323">
                  <c:v>-2.6545361115909018E-3</c:v>
                </c:pt>
                <c:pt idx="324">
                  <c:v>-2.6381840511564042E-3</c:v>
                </c:pt>
                <c:pt idx="325">
                  <c:v>-2.6219828483682516E-3</c:v>
                </c:pt>
                <c:pt idx="326">
                  <c:v>-2.6059306504872836E-3</c:v>
                </c:pt>
                <c:pt idx="327">
                  <c:v>-2.5900256331716364E-3</c:v>
                </c:pt>
                <c:pt idx="328">
                  <c:v>-2.5742659999552805E-3</c:v>
                </c:pt>
                <c:pt idx="329">
                  <c:v>-2.5586499817377259E-3</c:v>
                </c:pt>
                <c:pt idx="330">
                  <c:v>-2.5431758362845932E-3</c:v>
                </c:pt>
                <c:pt idx="331">
                  <c:v>-2.5278418477388113E-3</c:v>
                </c:pt>
                <c:pt idx="332">
                  <c:v>-2.5126463261421683E-3</c:v>
                </c:pt>
                <c:pt idx="333">
                  <c:v>-2.4975876069669718E-3</c:v>
                </c:pt>
                <c:pt idx="334">
                  <c:v>-2.4826640506575765E-3</c:v>
                </c:pt>
                <c:pt idx="335">
                  <c:v>-2.4678740421815349E-3</c:v>
                </c:pt>
                <c:pt idx="336">
                  <c:v>-2.4532159905901463E-3</c:v>
                </c:pt>
                <c:pt idx="337">
                  <c:v>-2.4386883285881823E-3</c:v>
                </c:pt>
                <c:pt idx="338">
                  <c:v>-2.4242895121125581E-3</c:v>
                </c:pt>
                <c:pt idx="339">
                  <c:v>-2.4100180199197528E-3</c:v>
                </c:pt>
                <c:pt idx="340">
                  <c:v>-2.3958723531817606E-3</c:v>
                </c:pt>
                <c:pt idx="341">
                  <c:v>-2.3818510350903737E-3</c:v>
                </c:pt>
                <c:pt idx="342">
                  <c:v>-2.3679526104696063E-3</c:v>
                </c:pt>
                <c:pt idx="343">
                  <c:v>-2.35417564539606E-3</c:v>
                </c:pt>
                <c:pt idx="344">
                  <c:v>-2.3405187268270514E-3</c:v>
                </c:pt>
                <c:pt idx="345">
                  <c:v>-2.3269804622363219E-3</c:v>
                </c:pt>
                <c:pt idx="346">
                  <c:v>-2.313559479257142E-3</c:v>
                </c:pt>
                <c:pt idx="347">
                  <c:v>-2.3002544253326561E-3</c:v>
                </c:pt>
                <c:pt idx="348">
                  <c:v>-2.2870639673732876E-3</c:v>
                </c:pt>
                <c:pt idx="349">
                  <c:v>-2.273986791421042E-3</c:v>
                </c:pt>
                <c:pt idx="350">
                  <c:v>-2.2610216023205591E-3</c:v>
                </c:pt>
                <c:pt idx="351">
                  <c:v>-2.2481671233967461E-3</c:v>
                </c:pt>
                <c:pt idx="352">
                  <c:v>-2.2354220961388542E-3</c:v>
                </c:pt>
                <c:pt idx="353">
                  <c:v>-2.2227852798908454E-3</c:v>
                </c:pt>
                <c:pt idx="354">
                  <c:v>-2.2102554515479027E-3</c:v>
                </c:pt>
                <c:pt idx="355">
                  <c:v>-2.1978314052589517E-3</c:v>
                </c:pt>
                <c:pt idx="356">
                  <c:v>-2.185511952135059E-3</c:v>
                </c:pt>
                <c:pt idx="357">
                  <c:v>-2.1732959199635624E-3</c:v>
                </c:pt>
                <c:pt idx="358">
                  <c:v>-2.1611821529278225E-3</c:v>
                </c:pt>
                <c:pt idx="359">
                  <c:v>-2.1491695113324532E-3</c:v>
                </c:pt>
                <c:pt idx="360">
                  <c:v>-2.1372568713339184E-3</c:v>
                </c:pt>
                <c:pt idx="361">
                  <c:v>-2.1254431246763711E-3</c:v>
                </c:pt>
                <c:pt idx="362">
                  <c:v>-2.1137271784326252E-3</c:v>
                </c:pt>
                <c:pt idx="363">
                  <c:v>-2.1021079547501337E-3</c:v>
                </c:pt>
                <c:pt idx="364">
                  <c:v>-2.0905843906018746E-3</c:v>
                </c:pt>
                <c:pt idx="365">
                  <c:v>-2.0791554375420322E-3</c:v>
                </c:pt>
                <c:pt idx="366">
                  <c:v>-2.0678200614663656E-3</c:v>
                </c:pt>
                <c:pt idx="367">
                  <c:v>-2.0565772423771682E-3</c:v>
                </c:pt>
                <c:pt idx="368">
                  <c:v>-2.0454259741527095E-3</c:v>
                </c:pt>
                <c:pt idx="369">
                  <c:v>-2.0343652643210718E-3</c:v>
                </c:pt>
                <c:pt idx="370">
                  <c:v>-2.0233941338382751E-3</c:v>
                </c:pt>
                <c:pt idx="371">
                  <c:v>-2.0125116168706061E-3</c:v>
                </c:pt>
                <c:pt idx="372">
                  <c:v>-2.0017167605810575E-3</c:v>
                </c:pt>
                <c:pt idx="373">
                  <c:v>-1.9910086249197876E-3</c:v>
                </c:pt>
                <c:pt idx="374">
                  <c:v>-1.9803862824185141E-3</c:v>
                </c:pt>
                <c:pt idx="375">
                  <c:v>-1.9698488179887646E-3</c:v>
                </c:pt>
                <c:pt idx="376">
                  <c:v>-1.959395328723885E-3</c:v>
                </c:pt>
                <c:pt idx="377">
                  <c:v>-1.9490249237047474E-3</c:v>
                </c:pt>
                <c:pt idx="378">
                  <c:v>-1.9387367238090606E-3</c:v>
                </c:pt>
                <c:pt idx="379">
                  <c:v>-1.928529861524217E-3</c:v>
                </c:pt>
                <c:pt idx="380">
                  <c:v>-1.9184034807635938E-3</c:v>
                </c:pt>
                <c:pt idx="381">
                  <c:v>-1.9083567366862501E-3</c:v>
                </c:pt>
                <c:pt idx="382">
                  <c:v>-1.898388795519924E-3</c:v>
                </c:pt>
                <c:pt idx="383">
                  <c:v>-1.8884988343872869E-3</c:v>
                </c:pt>
                <c:pt idx="384">
                  <c:v>-1.8786860411353697E-3</c:v>
                </c:pt>
                <c:pt idx="385">
                  <c:v>-1.868949614168097E-3</c:v>
                </c:pt>
                <c:pt idx="386">
                  <c:v>-1.859288762281876E-3</c:v>
                </c:pt>
                <c:pt idx="387">
                  <c:v>-1.849702704504157E-3</c:v>
                </c:pt>
                <c:pt idx="388">
                  <c:v>-1.8401906699349259E-3</c:v>
                </c:pt>
                <c:pt idx="389">
                  <c:v>-1.8307518975910486E-3</c:v>
                </c:pt>
                <c:pt idx="390">
                  <c:v>-1.8213856362534211E-3</c:v>
                </c:pt>
                <c:pt idx="391">
                  <c:v>-1.8120911443168684E-3</c:v>
                </c:pt>
                <c:pt idx="392">
                  <c:v>-1.80286768964272E-3</c:v>
                </c:pt>
                <c:pt idx="393">
                  <c:v>-1.7937145494140289E-3</c:v>
                </c:pt>
                <c:pt idx="394">
                  <c:v>-1.7846310099933684E-3</c:v>
                </c:pt>
                <c:pt idx="395">
                  <c:v>-1.7756163667831506E-3</c:v>
                </c:pt>
                <c:pt idx="396">
                  <c:v>-1.7666699240884247E-3</c:v>
                </c:pt>
                <c:pt idx="397">
                  <c:v>-1.7577909949821025E-3</c:v>
                </c:pt>
                <c:pt idx="398">
                  <c:v>-1.7489789011725569E-3</c:v>
                </c:pt>
                <c:pt idx="399">
                  <c:v>-1.7402329728735514E-3</c:v>
                </c:pt>
                <c:pt idx="400">
                  <c:v>-1.7315525486764527E-3</c:v>
                </c:pt>
                <c:pt idx="401">
                  <c:v>-1.7229369754246751E-3</c:v>
                </c:pt>
                <c:pt idx="402">
                  <c:v>-1.714385608090325E-3</c:v>
                </c:pt>
                <c:pt idx="403">
                  <c:v>-1.705897809652986E-3</c:v>
                </c:pt>
                <c:pt idx="404">
                  <c:v>-1.6974729509806124E-3</c:v>
                </c:pt>
                <c:pt idx="405">
                  <c:v>-1.6891104107124874E-3</c:v>
                </c:pt>
                <c:pt idx="406">
                  <c:v>-1.6808095751442021E-3</c:v>
                </c:pt>
                <c:pt idx="407">
                  <c:v>-1.6725698381146214E-3</c:v>
                </c:pt>
                <c:pt idx="408">
                  <c:v>-1.6643906008947862E-3</c:v>
                </c:pt>
                <c:pt idx="409">
                  <c:v>-1.6562712720787315E-3</c:v>
                </c:pt>
                <c:pt idx="410">
                  <c:v>-1.6482112674761655E-3</c:v>
                </c:pt>
                <c:pt idx="411">
                  <c:v>-1.6402100100069855E-3</c:v>
                </c:pt>
                <c:pt idx="412">
                  <c:v>-1.6322669295975847E-3</c:v>
                </c:pt>
                <c:pt idx="413">
                  <c:v>-1.6243814630789277E-3</c:v>
                </c:pt>
                <c:pt idx="414">
                  <c:v>-1.616553054086348E-3</c:v>
                </c:pt>
                <c:pt idx="415">
                  <c:v>-1.6087811529610387E-3</c:v>
                </c:pt>
                <c:pt idx="416">
                  <c:v>-1.6010652166532115E-3</c:v>
                </c:pt>
                <c:pt idx="417">
                  <c:v>-1.5934047086268767E-3</c:v>
                </c:pt>
                <c:pt idx="418">
                  <c:v>-1.5857990987662256E-3</c:v>
                </c:pt>
                <c:pt idx="419">
                  <c:v>-1.5782478632835803E-3</c:v>
                </c:pt>
                <c:pt idx="420">
                  <c:v>-1.5707504846288784E-3</c:v>
                </c:pt>
                <c:pt idx="421">
                  <c:v>-1.5633064514006703E-3</c:v>
                </c:pt>
                <c:pt idx="422">
                  <c:v>-1.5559152582585911E-3</c:v>
                </c:pt>
                <c:pt idx="423">
                  <c:v>-1.5485764058372857E-3</c:v>
                </c:pt>
                <c:pt idx="424">
                  <c:v>-1.5412894006617617E-3</c:v>
                </c:pt>
                <c:pt idx="425">
                  <c:v>-1.5340537550641313E-3</c:v>
                </c:pt>
                <c:pt idx="426">
                  <c:v>-1.526868987101732E-3</c:v>
                </c:pt>
                <c:pt idx="427">
                  <c:v>-1.5197346204765872E-3</c:v>
                </c:pt>
                <c:pt idx="428">
                  <c:v>-1.5126501844561903E-3</c:v>
                </c:pt>
                <c:pt idx="429">
                  <c:v>-1.5056152137955788E-3</c:v>
                </c:pt>
                <c:pt idx="430">
                  <c:v>-1.4986292486606849E-3</c:v>
                </c:pt>
                <c:pt idx="431">
                  <c:v>-1.4916918345529307E-3</c:v>
                </c:pt>
                <c:pt idx="432">
                  <c:v>-1.4848025222350468E-3</c:v>
                </c:pt>
                <c:pt idx="433">
                  <c:v>-1.477960867658094E-3</c:v>
                </c:pt>
                <c:pt idx="434">
                  <c:v>-1.4711664318896637E-3</c:v>
                </c:pt>
                <c:pt idx="435">
                  <c:v>-1.4644187810432358E-3</c:v>
                </c:pt>
                <c:pt idx="436">
                  <c:v>-1.4577174862086719E-3</c:v>
                </c:pt>
                <c:pt idx="437">
                  <c:v>-1.4510621233838254E-3</c:v>
                </c:pt>
                <c:pt idx="438">
                  <c:v>-1.4444522734072464E-3</c:v>
                </c:pt>
                <c:pt idx="439">
                  <c:v>-1.4378875218919597E-3</c:v>
                </c:pt>
                <c:pt idx="440">
                  <c:v>-1.4313674591603001E-3</c:v>
                </c:pt>
                <c:pt idx="441">
                  <c:v>-1.4248916801797823E-3</c:v>
                </c:pt>
                <c:pt idx="442">
                  <c:v>-1.4184597844999905E-3</c:v>
                </c:pt>
                <c:pt idx="443">
                  <c:v>-1.4120713761904642E-3</c:v>
                </c:pt>
                <c:pt idx="444">
                  <c:v>-1.4057260637795662E-3</c:v>
                </c:pt>
                <c:pt idx="445">
                  <c:v>-1.3994234601943138E-3</c:v>
                </c:pt>
                <c:pt idx="446">
                  <c:v>-1.3931631827011563E-3</c:v>
                </c:pt>
                <c:pt idx="447">
                  <c:v>-1.3869448528476794E-3</c:v>
                </c:pt>
                <c:pt idx="448">
                  <c:v>-1.3807680964052246E-3</c:v>
                </c:pt>
                <c:pt idx="449">
                  <c:v>-1.3746325433124039E-3</c:v>
                </c:pt>
                <c:pt idx="450">
                  <c:v>-1.3685378276194924E-3</c:v>
                </c:pt>
                <c:pt idx="451">
                  <c:v>-1.3624835874336873E-3</c:v>
                </c:pt>
                <c:pt idx="452">
                  <c:v>-1.3564694648652159E-3</c:v>
                </c:pt>
                <c:pt idx="453">
                  <c:v>-1.3504951059742777E-3</c:v>
                </c:pt>
                <c:pt idx="454">
                  <c:v>-1.3445601607188044E-3</c:v>
                </c:pt>
                <c:pt idx="455">
                  <c:v>-1.3386642829030251E-3</c:v>
                </c:pt>
                <c:pt idx="456">
                  <c:v>-1.3328071301268256E-3</c:v>
                </c:pt>
                <c:pt idx="457">
                  <c:v>-1.3269883637358779E-3</c:v>
                </c:pt>
                <c:pt idx="458">
                  <c:v>-1.3212076487725398E-3</c:v>
                </c:pt>
                <c:pt idx="459">
                  <c:v>-1.3154646539275E-3</c:v>
                </c:pt>
                <c:pt idx="460">
                  <c:v>-1.3097590514921608E-3</c:v>
                </c:pt>
                <c:pt idx="461">
                  <c:v>-1.304090517311747E-3</c:v>
                </c:pt>
                <c:pt idx="462">
                  <c:v>-1.2984587307391235E-3</c:v>
                </c:pt>
                <c:pt idx="463">
                  <c:v>-1.2928633745893125E-3</c:v>
                </c:pt>
                <c:pt idx="464">
                  <c:v>-1.2873041350947012E-3</c:v>
                </c:pt>
                <c:pt idx="465">
                  <c:v>-1.2817807018609194E-3</c:v>
                </c:pt>
                <c:pt idx="466">
                  <c:v>-1.2762927678233826E-3</c:v>
                </c:pt>
                <c:pt idx="467">
                  <c:v>-1.2708400292044915E-3</c:v>
                </c:pt>
                <c:pt idx="468">
                  <c:v>-1.2654221854714654E-3</c:v>
                </c:pt>
                <c:pt idx="469">
                  <c:v>-1.260038939294811E-3</c:v>
                </c:pt>
                <c:pt idx="470">
                  <c:v>-1.2546899965074087E-3</c:v>
                </c:pt>
                <c:pt idx="471">
                  <c:v>-1.2493750660642075E-3</c:v>
                </c:pt>
                <c:pt idx="472">
                  <c:v>-1.2440938600025192E-3</c:v>
                </c:pt>
                <c:pt idx="473">
                  <c:v>-1.2388460934028985E-3</c:v>
                </c:pt>
                <c:pt idx="474">
                  <c:v>-1.2336314843506061E-3</c:v>
                </c:pt>
                <c:pt idx="475">
                  <c:v>-1.2284497538976359E-3</c:v>
                </c:pt>
                <c:pt idx="476">
                  <c:v>-1.2233006260253031E-3</c:v>
                </c:pt>
                <c:pt idx="477">
                  <c:v>-1.2181838276073829E-3</c:v>
                </c:pt>
                <c:pt idx="478">
                  <c:v>-1.2130990883737864E-3</c:v>
                </c:pt>
                <c:pt idx="479">
                  <c:v>-1.2080461408747725E-3</c:v>
                </c:pt>
                <c:pt idx="480">
                  <c:v>-1.2030247204456784E-3</c:v>
                </c:pt>
                <c:pt idx="481">
                  <c:v>-1.1980345651721653E-3</c:v>
                </c:pt>
                <c:pt idx="482">
                  <c:v>-1.1930754158559701E-3</c:v>
                </c:pt>
                <c:pt idx="483">
                  <c:v>-1.1881470159811533E-3</c:v>
                </c:pt>
                <c:pt idx="484">
                  <c:v>-1.1832491116808342E-3</c:v>
                </c:pt>
                <c:pt idx="485">
                  <c:v>-1.1783814517044096E-3</c:v>
                </c:pt>
                <c:pt idx="486">
                  <c:v>-1.1735437873852434E-3</c:v>
                </c:pt>
                <c:pt idx="487">
                  <c:v>-1.1687358726088198E-3</c:v>
                </c:pt>
                <c:pt idx="488">
                  <c:v>-1.1639574637813573E-3</c:v>
                </c:pt>
                <c:pt idx="489">
                  <c:v>-1.1592083197988685E-3</c:v>
                </c:pt>
                <c:pt idx="490">
                  <c:v>-1.1544882020166651E-3</c:v>
                </c:pt>
                <c:pt idx="491">
                  <c:v>-1.1497968742192975E-3</c:v>
                </c:pt>
                <c:pt idx="492">
                  <c:v>-1.1451341025909211E-3</c:v>
                </c:pt>
                <c:pt idx="493">
                  <c:v>-1.1404996556860852E-3</c:v>
                </c:pt>
                <c:pt idx="494">
                  <c:v>-1.1358933044009355E-3</c:v>
                </c:pt>
                <c:pt idx="495">
                  <c:v>-1.1313148219448254E-3</c:v>
                </c:pt>
                <c:pt idx="496">
                  <c:v>-1.1267639838123259E-3</c:v>
                </c:pt>
                <c:pt idx="497">
                  <c:v>-1.1222405677556327E-3</c:v>
                </c:pt>
                <c:pt idx="498">
                  <c:v>-1.1177443537573599E-3</c:v>
                </c:pt>
                <c:pt idx="499">
                  <c:v>-1.1132751240037157E-3</c:v>
                </c:pt>
              </c:numCache>
            </c:numRef>
          </c:xVal>
          <c:yVal>
            <c:numRef>
              <c:f>'Simulated data (high damping)'!$F$21:$F$520</c:f>
              <c:numCache>
                <c:formatCode>0.000</c:formatCode>
                <c:ptCount val="500"/>
                <c:pt idx="0">
                  <c:v>1.2617978095190028E-2</c:v>
                </c:pt>
                <c:pt idx="1">
                  <c:v>2.0477601746074072E-2</c:v>
                </c:pt>
                <c:pt idx="2">
                  <c:v>2.8766542288480756E-2</c:v>
                </c:pt>
                <c:pt idx="3">
                  <c:v>3.7676727701184708E-2</c:v>
                </c:pt>
                <c:pt idx="4">
                  <c:v>4.7432900495667389E-2</c:v>
                </c:pt>
                <c:pt idx="5">
                  <c:v>5.8306719882586948E-2</c:v>
                </c:pt>
                <c:pt idx="6">
                  <c:v>7.0635554039055151E-2</c:v>
                </c:pt>
                <c:pt idx="7">
                  <c:v>8.4848230597864491E-2</c:v>
                </c:pt>
                <c:pt idx="8">
                  <c:v>0.10150108440283463</c:v>
                </c:pt>
                <c:pt idx="9">
                  <c:v>0.12132926815641561</c:v>
                </c:pt>
                <c:pt idx="10">
                  <c:v>0.14532070581544773</c:v>
                </c:pt>
                <c:pt idx="11">
                  <c:v>0.17482347251323221</c:v>
                </c:pt>
                <c:pt idx="12">
                  <c:v>0.21170160025322576</c:v>
                </c:pt>
                <c:pt idx="13">
                  <c:v>0.25855756977555822</c:v>
                </c:pt>
                <c:pt idx="14">
                  <c:v>0.31903489729098672</c:v>
                </c:pt>
                <c:pt idx="15">
                  <c:v>0.39817744673813743</c:v>
                </c:pt>
                <c:pt idx="16">
                  <c:v>0.50268234912706944</c:v>
                </c:pt>
                <c:pt idx="17">
                  <c:v>0.64045453649953299</c:v>
                </c:pt>
                <c:pt idx="18">
                  <c:v>0.81779043325983902</c:v>
                </c:pt>
                <c:pt idx="19">
                  <c:v>1.0307323056601443</c:v>
                </c:pt>
                <c:pt idx="20">
                  <c:v>1.2480775824678367</c:v>
                </c:pt>
                <c:pt idx="21">
                  <c:v>1.399537040965936</c:v>
                </c:pt>
                <c:pt idx="22">
                  <c:v>1.4098380330124392</c:v>
                </c:pt>
                <c:pt idx="23">
                  <c:v>1.2733032706902125</c:v>
                </c:pt>
                <c:pt idx="24">
                  <c:v>1.0605371680641755</c:v>
                </c:pt>
                <c:pt idx="25">
                  <c:v>0.84562490448494121</c:v>
                </c:pt>
                <c:pt idx="26">
                  <c:v>0.66438864139460596</c:v>
                </c:pt>
                <c:pt idx="27">
                  <c:v>0.52307220426414391</c:v>
                </c:pt>
                <c:pt idx="28">
                  <c:v>0.41601159092094808</c:v>
                </c:pt>
                <c:pt idx="29">
                  <c:v>0.33527720665465993</c:v>
                </c:pt>
                <c:pt idx="30">
                  <c:v>0.27398190439629511</c:v>
                </c:pt>
                <c:pt idx="31">
                  <c:v>0.22689533914262836</c:v>
                </c:pt>
                <c:pt idx="32">
                  <c:v>0.19023105494727016</c:v>
                </c:pt>
                <c:pt idx="33">
                  <c:v>0.16128681132879857</c:v>
                </c:pt>
                <c:pt idx="34">
                  <c:v>0.13813260853735404</c:v>
                </c:pt>
                <c:pt idx="35">
                  <c:v>0.11937906756647423</c:v>
                </c:pt>
                <c:pt idx="36">
                  <c:v>0.10401475405053269</c:v>
                </c:pt>
                <c:pt idx="37">
                  <c:v>9.1294105176583581E-2</c:v>
                </c:pt>
                <c:pt idx="38">
                  <c:v>8.0660457087530377E-2</c:v>
                </c:pt>
                <c:pt idx="39">
                  <c:v>7.169292417734105E-2</c:v>
                </c:pt>
                <c:pt idx="40">
                  <c:v>6.4069415389390871E-2</c:v>
                </c:pt>
                <c:pt idx="41">
                  <c:v>5.754060770400049E-2</c:v>
                </c:pt>
                <c:pt idx="42">
                  <c:v>5.1911417739432544E-2</c:v>
                </c:pt>
                <c:pt idx="43">
                  <c:v>4.7027655397415324E-2</c:v>
                </c:pt>
                <c:pt idx="44">
                  <c:v>4.2766298098580395E-2</c:v>
                </c:pt>
                <c:pt idx="45">
                  <c:v>3.9028323254935916E-2</c:v>
                </c:pt>
                <c:pt idx="46">
                  <c:v>3.5733368748466936E-2</c:v>
                </c:pt>
                <c:pt idx="47">
                  <c:v>3.2815714060568213E-2</c:v>
                </c:pt>
                <c:pt idx="48">
                  <c:v>3.0221225711249376E-2</c:v>
                </c:pt>
                <c:pt idx="49">
                  <c:v>2.7905014042111851E-2</c:v>
                </c:pt>
                <c:pt idx="50">
                  <c:v>2.5829619882364398E-2</c:v>
                </c:pt>
                <c:pt idx="51">
                  <c:v>2.3963599613229757E-2</c:v>
                </c:pt>
                <c:pt idx="52">
                  <c:v>2.2280412432083486E-2</c:v>
                </c:pt>
                <c:pt idx="53">
                  <c:v>2.0757538779017318E-2</c:v>
                </c:pt>
                <c:pt idx="54">
                  <c:v>1.9375777002386182E-2</c:v>
                </c:pt>
                <c:pt idx="55">
                  <c:v>1.8118678500526654E-2</c:v>
                </c:pt>
                <c:pt idx="56">
                  <c:v>1.6972091223310507E-2</c:v>
                </c:pt>
                <c:pt idx="57">
                  <c:v>1.5923788547790328E-2</c:v>
                </c:pt>
                <c:pt idx="58">
                  <c:v>1.4963165855796183E-2</c:v>
                </c:pt>
                <c:pt idx="59">
                  <c:v>1.4080991131635384E-2</c:v>
                </c:pt>
                <c:pt idx="60">
                  <c:v>1.3269198916782354E-2</c:v>
                </c:pt>
                <c:pt idx="61">
                  <c:v>1.2520719258340023E-2</c:v>
                </c:pt>
                <c:pt idx="62">
                  <c:v>1.1829335052135756E-2</c:v>
                </c:pt>
                <c:pt idx="63">
                  <c:v>1.118956254316417E-2</c:v>
                </c:pt>
                <c:pt idx="64">
                  <c:v>1.0596550803923091E-2</c:v>
                </c:pt>
                <c:pt idx="65">
                  <c:v>1.0045996837738927E-2</c:v>
                </c:pt>
                <c:pt idx="66">
                  <c:v>9.5340736036706262E-3</c:v>
                </c:pt>
                <c:pt idx="67">
                  <c:v>9.0573687727163142E-3</c:v>
                </c:pt>
                <c:pt idx="68">
                  <c:v>8.6128324325598898E-3</c:v>
                </c:pt>
                <c:pt idx="69">
                  <c:v>8.1977322833427842E-3</c:v>
                </c:pt>
                <c:pt idx="70">
                  <c:v>7.8096151277781516E-3</c:v>
                </c:pt>
                <c:pt idx="71">
                  <c:v>7.4462736690611656E-3</c:v>
                </c:pt>
                <c:pt idx="72">
                  <c:v>7.1057178000705403E-3</c:v>
                </c:pt>
                <c:pt idx="73">
                  <c:v>6.7861497055381305E-3</c:v>
                </c:pt>
                <c:pt idx="74">
                  <c:v>6.4859422116132388E-3</c:v>
                </c:pt>
                <c:pt idx="75">
                  <c:v>6.2036199096092348E-3</c:v>
                </c:pt>
                <c:pt idx="76">
                  <c:v>5.9378426566652313E-3</c:v>
                </c:pt>
                <c:pt idx="77">
                  <c:v>5.687391118731018E-3</c:v>
                </c:pt>
                <c:pt idx="78">
                  <c:v>5.4511540731896884E-3</c:v>
                </c:pt>
                <c:pt idx="79">
                  <c:v>5.2281172315658542E-3</c:v>
                </c:pt>
                <c:pt idx="80">
                  <c:v>5.0173533787282853E-3</c:v>
                </c:pt>
                <c:pt idx="81">
                  <c:v>4.8180136550718834E-3</c:v>
                </c:pt>
                <c:pt idx="82">
                  <c:v>4.6293198333950897E-3</c:v>
                </c:pt>
                <c:pt idx="83">
                  <c:v>4.4505574634182161E-3</c:v>
                </c:pt>
                <c:pt idx="84">
                  <c:v>4.2810697748016163E-3</c:v>
                </c:pt>
                <c:pt idx="85">
                  <c:v>4.1202522446798732E-3</c:v>
                </c:pt>
                <c:pt idx="86">
                  <c:v>3.9675477485877813E-3</c:v>
                </c:pt>
                <c:pt idx="87">
                  <c:v>3.822442224592344E-3</c:v>
                </c:pt>
                <c:pt idx="88">
                  <c:v>3.6844607897729715E-3</c:v>
                </c:pt>
                <c:pt idx="89">
                  <c:v>3.5531642561658287E-3</c:v>
                </c:pt>
                <c:pt idx="90">
                  <c:v>3.4281460001207033E-3</c:v>
                </c:pt>
                <c:pt idx="91">
                  <c:v>3.3090291448867391E-3</c:v>
                </c:pt>
                <c:pt idx="92">
                  <c:v>3.1954640212940697E-3</c:v>
                </c:pt>
                <c:pt idx="93">
                  <c:v>3.0871258757552938E-3</c:v>
                </c:pt>
                <c:pt idx="94">
                  <c:v>2.9837127985768625E-3</c:v>
                </c:pt>
                <c:pt idx="95">
                  <c:v>2.8849438488326782E-3</c:v>
                </c:pt>
                <c:pt idx="96">
                  <c:v>2.7905573548835804E-3</c:v>
                </c:pt>
                <c:pt idx="97">
                  <c:v>2.7003093720884457E-3</c:v>
                </c:pt>
                <c:pt idx="98">
                  <c:v>2.6139722813977835E-3</c:v>
                </c:pt>
                <c:pt idx="99">
                  <c:v>2.5313335143929356E-3</c:v>
                </c:pt>
                <c:pt idx="100">
                  <c:v>2.4521943919710971E-3</c:v>
                </c:pt>
                <c:pt idx="101">
                  <c:v>2.376369065310351E-3</c:v>
                </c:pt>
                <c:pt idx="102">
                  <c:v>2.3036835490069696E-3</c:v>
                </c:pt>
                <c:pt idx="103">
                  <c:v>2.2339748373829656E-3</c:v>
                </c:pt>
                <c:pt idx="104">
                  <c:v>2.1670900959351188E-3</c:v>
                </c:pt>
                <c:pt idx="105">
                  <c:v>2.1028859207547772E-3</c:v>
                </c:pt>
                <c:pt idx="106">
                  <c:v>2.0412276595053926E-3</c:v>
                </c:pt>
                <c:pt idx="107">
                  <c:v>1.9819887882147071E-3</c:v>
                </c:pt>
                <c:pt idx="108">
                  <c:v>1.9250503387318822E-3</c:v>
                </c:pt>
                <c:pt idx="109">
                  <c:v>1.8703003722260103E-3</c:v>
                </c:pt>
                <c:pt idx="110">
                  <c:v>1.8176334945697846E-3</c:v>
                </c:pt>
                <c:pt idx="111">
                  <c:v>1.7669504098676277E-3</c:v>
                </c:pt>
                <c:pt idx="112">
                  <c:v>1.7181575087576633E-3</c:v>
                </c:pt>
                <c:pt idx="113">
                  <c:v>1.6711664884467988E-3</c:v>
                </c:pt>
                <c:pt idx="114">
                  <c:v>1.6258940017327859E-3</c:v>
                </c:pt>
                <c:pt idx="115">
                  <c:v>1.5822613325303617E-3</c:v>
                </c:pt>
                <c:pt idx="116">
                  <c:v>1.5401940956542306E-3</c:v>
                </c:pt>
                <c:pt idx="117">
                  <c:v>1.4996219588227346E-3</c:v>
                </c:pt>
                <c:pt idx="118">
                  <c:v>1.4604783850354587E-3</c:v>
                </c:pt>
                <c:pt idx="119">
                  <c:v>1.422700393648066E-3</c:v>
                </c:pt>
                <c:pt idx="120">
                  <c:v>1.3862283386205968E-3</c:v>
                </c:pt>
                <c:pt idx="121">
                  <c:v>1.3510057025530324E-3</c:v>
                </c:pt>
                <c:pt idx="122">
                  <c:v>1.3169789052459779E-3</c:v>
                </c:pt>
                <c:pt idx="123">
                  <c:v>1.2840971256360934E-3</c:v>
                </c:pt>
                <c:pt idx="124">
                  <c:v>1.2523121360569196E-3</c:v>
                </c:pt>
                <c:pt idx="125">
                  <c:v>1.2215781478669605E-3</c:v>
                </c:pt>
                <c:pt idx="126">
                  <c:v>1.1918516675694642E-3</c:v>
                </c:pt>
                <c:pt idx="127">
                  <c:v>1.1630913626230752E-3</c:v>
                </c:pt>
                <c:pt idx="128">
                  <c:v>1.1352579362102965E-3</c:v>
                </c:pt>
                <c:pt idx="129">
                  <c:v>1.1083140102921658E-3</c:v>
                </c:pt>
                <c:pt idx="130">
                  <c:v>1.0822240163333549E-3</c:v>
                </c:pt>
                <c:pt idx="131">
                  <c:v>1.05695409313265E-3</c:v>
                </c:pt>
                <c:pt idx="132">
                  <c:v>1.0324719912398919E-3</c:v>
                </c:pt>
                <c:pt idx="133">
                  <c:v>1.0087469834824791E-3</c:v>
                </c:pt>
                <c:pt idx="134">
                  <c:v>9.8574978116282145E-4</c:v>
                </c:pt>
                <c:pt idx="135">
                  <c:v>9.6345245552302214E-4</c:v>
                </c:pt>
                <c:pt idx="136">
                  <c:v>9.4182836410495986E-4</c:v>
                </c:pt>
                <c:pt idx="137">
                  <c:v>9.208520816630111E-4</c:v>
                </c:pt>
                <c:pt idx="138">
                  <c:v>9.004993353132866E-4</c:v>
                </c:pt>
                <c:pt idx="139">
                  <c:v>8.807469436275787E-4</c:v>
                </c:pt>
                <c:pt idx="140">
                  <c:v>8.6157275940250573E-4</c:v>
                </c:pt>
                <c:pt idx="141">
                  <c:v>8.4295561585475754E-4</c:v>
                </c:pt>
                <c:pt idx="142">
                  <c:v>8.2487527601205922E-4</c:v>
                </c:pt>
                <c:pt idx="143">
                  <c:v>8.0731238508666018E-4</c:v>
                </c:pt>
                <c:pt idx="144">
                  <c:v>7.9024842563390726E-4</c:v>
                </c:pt>
                <c:pt idx="145">
                  <c:v>7.7366567531297361E-4</c:v>
                </c:pt>
                <c:pt idx="146">
                  <c:v>7.5754716708011896E-4</c:v>
                </c:pt>
                <c:pt idx="147">
                  <c:v>7.4187665165713552E-4</c:v>
                </c:pt>
                <c:pt idx="148">
                  <c:v>7.2663856212890293E-4</c:v>
                </c:pt>
                <c:pt idx="149">
                  <c:v>7.1181798053438709E-4</c:v>
                </c:pt>
                <c:pt idx="150">
                  <c:v>6.9740060632500012E-4</c:v>
                </c:pt>
                <c:pt idx="151">
                  <c:v>6.8337272657307993E-4</c:v>
                </c:pt>
                <c:pt idx="152">
                  <c:v>6.6972118782141095E-4</c:v>
                </c:pt>
                <c:pt idx="153">
                  <c:v>6.5643336947225172E-4</c:v>
                </c:pt>
                <c:pt idx="154">
                  <c:v>6.4349715862129062E-4</c:v>
                </c:pt>
                <c:pt idx="155">
                  <c:v>6.3090092624841076E-4</c:v>
                </c:pt>
                <c:pt idx="156">
                  <c:v>6.1863350468308346E-4</c:v>
                </c:pt>
                <c:pt idx="157">
                  <c:v>6.0668416626775132E-4</c:v>
                </c:pt>
                <c:pt idx="158">
                  <c:v>5.9504260314765709E-4</c:v>
                </c:pt>
                <c:pt idx="159">
                  <c:v>5.8369890812031745E-4</c:v>
                </c:pt>
                <c:pt idx="160">
                  <c:v>5.7264355648223633E-4</c:v>
                </c:pt>
                <c:pt idx="161">
                  <c:v>5.6186738881452546E-4</c:v>
                </c:pt>
                <c:pt idx="162">
                  <c:v>5.5136159465288314E-4</c:v>
                </c:pt>
                <c:pt idx="163">
                  <c:v>5.4111769699090079E-4</c:v>
                </c:pt>
                <c:pt idx="164">
                  <c:v>5.3112753756892985E-4</c:v>
                </c:pt>
                <c:pt idx="165">
                  <c:v>5.2138326290377378E-4</c:v>
                </c:pt>
                <c:pt idx="166">
                  <c:v>5.1187731101730695E-4</c:v>
                </c:pt>
                <c:pt idx="167">
                  <c:v>5.0260239882474027E-4</c:v>
                </c:pt>
                <c:pt idx="168">
                  <c:v>4.9355151014569961E-4</c:v>
                </c:pt>
                <c:pt idx="169">
                  <c:v>4.8471788430357846E-4</c:v>
                </c:pt>
                <c:pt idx="170">
                  <c:v>4.7609500528073261E-4</c:v>
                </c:pt>
                <c:pt idx="171">
                  <c:v>4.6767659139908225E-4</c:v>
                </c:pt>
                <c:pt idx="172">
                  <c:v>4.5945658549752401E-4</c:v>
                </c:pt>
                <c:pt idx="173">
                  <c:v>4.5142914557929113E-4</c:v>
                </c:pt>
                <c:pt idx="174">
                  <c:v>4.435886359040032E-4</c:v>
                </c:pt>
                <c:pt idx="175">
                  <c:v>4.3592961850065731E-4</c:v>
                </c:pt>
                <c:pt idx="176">
                  <c:v>4.2844684507921708E-4</c:v>
                </c:pt>
                <c:pt idx="177">
                  <c:v>4.2113524931977175E-4</c:v>
                </c:pt>
                <c:pt idx="178">
                  <c:v>4.1398993951946811E-4</c:v>
                </c:pt>
                <c:pt idx="179">
                  <c:v>4.0700619157856834E-4</c:v>
                </c:pt>
                <c:pt idx="180">
                  <c:v>4.0017944230806687E-4</c:v>
                </c:pt>
                <c:pt idx="181">
                  <c:v>3.9350528304230519E-4</c:v>
                </c:pt>
                <c:pt idx="182">
                  <c:v>3.8697945354097466E-4</c:v>
                </c:pt>
                <c:pt idx="183">
                  <c:v>3.8059783616577696E-4</c:v>
                </c:pt>
                <c:pt idx="184">
                  <c:v>3.7435645031784861E-4</c:v>
                </c:pt>
                <c:pt idx="185">
                  <c:v>3.6825144712283457E-4</c:v>
                </c:pt>
                <c:pt idx="186">
                  <c:v>3.6227910435122473E-4</c:v>
                </c:pt>
                <c:pt idx="187">
                  <c:v>3.5643582156225746E-4</c:v>
                </c:pt>
                <c:pt idx="188">
                  <c:v>3.5071811546033755E-4</c:v>
                </c:pt>
                <c:pt idx="189">
                  <c:v>3.4512261545352176E-4</c:v>
                </c:pt>
                <c:pt idx="190">
                  <c:v>3.3964605940419774E-4</c:v>
                </c:pt>
                <c:pt idx="191">
                  <c:v>3.3428528956261052E-4</c:v>
                </c:pt>
                <c:pt idx="192">
                  <c:v>3.2903724867440378E-4</c:v>
                </c:pt>
                <c:pt idx="193">
                  <c:v>3.2389897625380916E-4</c:v>
                </c:pt>
                <c:pt idx="194">
                  <c:v>3.1886760501456581E-4</c:v>
                </c:pt>
                <c:pt idx="195">
                  <c:v>3.1394035745107223E-4</c:v>
                </c:pt>
                <c:pt idx="196">
                  <c:v>3.0911454256266871E-4</c:v>
                </c:pt>
                <c:pt idx="197">
                  <c:v>3.0438755271431728E-4</c:v>
                </c:pt>
                <c:pt idx="198">
                  <c:v>2.9975686062730269E-4</c:v>
                </c:pt>
                <c:pt idx="199">
                  <c:v>2.9522001649390396E-4</c:v>
                </c:pt>
                <c:pt idx="200">
                  <c:v>2.9077464521030071E-4</c:v>
                </c:pt>
                <c:pt idx="201">
                  <c:v>2.8641844372227266E-4</c:v>
                </c:pt>
                <c:pt idx="202">
                  <c:v>2.8214917847852768E-4</c:v>
                </c:pt>
                <c:pt idx="203">
                  <c:v>2.7796468298675657E-4</c:v>
                </c:pt>
                <c:pt idx="204">
                  <c:v>2.7386285546776042E-4</c:v>
                </c:pt>
                <c:pt idx="205">
                  <c:v>2.6984165660323049E-4</c:v>
                </c:pt>
                <c:pt idx="206">
                  <c:v>2.6589910737297992E-4</c:v>
                </c:pt>
                <c:pt idx="207">
                  <c:v>2.6203328697763833E-4</c:v>
                </c:pt>
                <c:pt idx="208">
                  <c:v>2.5824233084301487E-4</c:v>
                </c:pt>
                <c:pt idx="209">
                  <c:v>2.5452442870252455E-4</c:v>
                </c:pt>
                <c:pt idx="210">
                  <c:v>2.5087782275424759E-4</c:v>
                </c:pt>
                <c:pt idx="211">
                  <c:v>2.4730080588935801E-4</c:v>
                </c:pt>
                <c:pt idx="212">
                  <c:v>2.4379171998881915E-4</c:v>
                </c:pt>
                <c:pt idx="213">
                  <c:v>2.4034895428539068E-4</c:v>
                </c:pt>
                <c:pt idx="214">
                  <c:v>2.369709437881331E-4</c:v>
                </c:pt>
                <c:pt idx="215">
                  <c:v>2.3365616776673339E-4</c:v>
                </c:pt>
                <c:pt idx="216">
                  <c:v>2.3040314829309903E-4</c:v>
                </c:pt>
                <c:pt idx="217">
                  <c:v>2.2721044883779038E-4</c:v>
                </c:pt>
                <c:pt idx="218">
                  <c:v>2.2407667291897651E-4</c:v>
                </c:pt>
                <c:pt idx="219">
                  <c:v>2.2100046280170481E-4</c:v>
                </c:pt>
                <c:pt idx="220">
                  <c:v>2.1798049824538196E-4</c:v>
                </c:pt>
                <c:pt idx="221">
                  <c:v>2.1501549529745749E-4</c:v>
                </c:pt>
                <c:pt idx="222">
                  <c:v>2.1210420513139696E-4</c:v>
                </c:pt>
                <c:pt idx="223">
                  <c:v>2.092454129271176E-4</c:v>
                </c:pt>
                <c:pt idx="224">
                  <c:v>2.0643793679214374E-4</c:v>
                </c:pt>
                <c:pt idx="225">
                  <c:v>2.0368062672181908E-4</c:v>
                </c:pt>
                <c:pt idx="226">
                  <c:v>2.0097236359698686E-4</c:v>
                </c:pt>
                <c:pt idx="227">
                  <c:v>1.9831205821762264E-4</c:v>
                </c:pt>
                <c:pt idx="228">
                  <c:v>1.9569865037096944E-4</c:v>
                </c:pt>
                <c:pt idx="229">
                  <c:v>1.9313110793279389E-4</c:v>
                </c:pt>
                <c:pt idx="230">
                  <c:v>1.9060842600043975E-4</c:v>
                </c:pt>
                <c:pt idx="231">
                  <c:v>1.8812962605641506E-4</c:v>
                </c:pt>
                <c:pt idx="232">
                  <c:v>1.8569375516130641E-4</c:v>
                </c:pt>
                <c:pt idx="233">
                  <c:v>1.8329988517486385E-4</c:v>
                </c:pt>
                <c:pt idx="234">
                  <c:v>1.8094711200415315E-4</c:v>
                </c:pt>
                <c:pt idx="235">
                  <c:v>1.7863455487771864E-4</c:v>
                </c:pt>
                <c:pt idx="236">
                  <c:v>1.763613556447456E-4</c:v>
                </c:pt>
                <c:pt idx="237">
                  <c:v>1.7412667809825569E-4</c:v>
                </c:pt>
                <c:pt idx="238">
                  <c:v>1.7192970732140926E-4</c:v>
                </c:pt>
                <c:pt idx="239">
                  <c:v>1.6976964905602866E-4</c:v>
                </c:pt>
                <c:pt idx="240">
                  <c:v>1.676457290924947E-4</c:v>
                </c:pt>
                <c:pt idx="241">
                  <c:v>1.6555719268020246E-4</c:v>
                </c:pt>
                <c:pt idx="242">
                  <c:v>1.6350330395779994E-4</c:v>
                </c:pt>
                <c:pt idx="243">
                  <c:v>1.6148334540246249E-4</c:v>
                </c:pt>
                <c:pt idx="244">
                  <c:v>1.5949661729748959E-4</c:v>
                </c:pt>
                <c:pt idx="245">
                  <c:v>1.5754243721753915E-4</c:v>
                </c:pt>
                <c:pt idx="246">
                  <c:v>1.5562013953084288E-4</c:v>
                </c:pt>
                <c:pt idx="247">
                  <c:v>1.5372907491777366E-4</c:v>
                </c:pt>
                <c:pt idx="248">
                  <c:v>1.5186860990516166E-4</c:v>
                </c:pt>
                <c:pt idx="249">
                  <c:v>1.5003812641578056E-4</c:v>
                </c:pt>
                <c:pt idx="250">
                  <c:v>1.4823702133244865E-4</c:v>
                </c:pt>
                <c:pt idx="251">
                  <c:v>1.4646470607621284E-4</c:v>
                </c:pt>
                <c:pt idx="252">
                  <c:v>1.4472060619810347E-4</c:v>
                </c:pt>
                <c:pt idx="253">
                  <c:v>1.4300416098397118E-4</c:v>
                </c:pt>
                <c:pt idx="254">
                  <c:v>1.4131482307193306E-4</c:v>
                </c:pt>
                <c:pt idx="255">
                  <c:v>1.3965205808197807E-4</c:v>
                </c:pt>
                <c:pt idx="256">
                  <c:v>1.38015344257296E-4</c:v>
                </c:pt>
                <c:pt idx="257">
                  <c:v>1.3640417211691471E-4</c:v>
                </c:pt>
                <c:pt idx="258">
                  <c:v>1.348180441192437E-4</c:v>
                </c:pt>
                <c:pt idx="259">
                  <c:v>1.3325647433614073E-4</c:v>
                </c:pt>
                <c:pt idx="260">
                  <c:v>1.3171898813713105E-4</c:v>
                </c:pt>
                <c:pt idx="261">
                  <c:v>1.3020512188342432E-4</c:v>
                </c:pt>
                <c:pt idx="262">
                  <c:v>1.2871442263138745E-4</c:v>
                </c:pt>
                <c:pt idx="263">
                  <c:v>1.2724644784514608E-4</c:v>
                </c:pt>
                <c:pt idx="264">
                  <c:v>1.2580076511799757E-4</c:v>
                </c:pt>
                <c:pt idx="265">
                  <c:v>1.2437695190233372E-4</c:v>
                </c:pt>
                <c:pt idx="266">
                  <c:v>1.2297459524777967E-4</c:v>
                </c:pt>
                <c:pt idx="267">
                  <c:v>1.2159329154726983E-4</c:v>
                </c:pt>
                <c:pt idx="268">
                  <c:v>1.2023264629078922E-4</c:v>
                </c:pt>
                <c:pt idx="269">
                  <c:v>1.1889227382652104E-4</c:v>
                </c:pt>
                <c:pt idx="270">
                  <c:v>1.1757179712915071E-4</c:v>
                </c:pt>
                <c:pt idx="271">
                  <c:v>1.162708475750841E-4</c:v>
                </c:pt>
                <c:pt idx="272">
                  <c:v>1.1498906472435006E-4</c:v>
                </c:pt>
                <c:pt idx="273">
                  <c:v>1.1372609610896257E-4</c:v>
                </c:pt>
                <c:pt idx="274">
                  <c:v>1.1248159702752816E-4</c:v>
                </c:pt>
                <c:pt idx="275">
                  <c:v>1.1125523034589159E-4</c:v>
                </c:pt>
                <c:pt idx="276">
                  <c:v>1.1004666630362069E-4</c:v>
                </c:pt>
                <c:pt idx="277">
                  <c:v>1.0885558232613744E-4</c:v>
                </c:pt>
                <c:pt idx="278">
                  <c:v>1.076816628423113E-4</c:v>
                </c:pt>
                <c:pt idx="279">
                  <c:v>1.0652459910733548E-4</c:v>
                </c:pt>
                <c:pt idx="280">
                  <c:v>1.0538408903071518E-4</c:v>
                </c:pt>
                <c:pt idx="281">
                  <c:v>1.0425983700920105E-4</c:v>
                </c:pt>
                <c:pt idx="282">
                  <c:v>1.0315155376450921E-4</c:v>
                </c:pt>
                <c:pt idx="283">
                  <c:v>1.020589561856733E-4</c:v>
                </c:pt>
                <c:pt idx="284">
                  <c:v>1.0098176717587993E-4</c:v>
                </c:pt>
                <c:pt idx="285">
                  <c:v>9.9919715503644563E-5</c:v>
                </c:pt>
                <c:pt idx="286">
                  <c:v>9.8872535658189826E-5</c:v>
                </c:pt>
                <c:pt idx="287">
                  <c:v>9.7839967708892615E-5</c:v>
                </c:pt>
                <c:pt idx="288">
                  <c:v>9.6821757168671254E-5</c:v>
                </c:pt>
                <c:pt idx="289">
                  <c:v>9.5817654861189778E-5</c:v>
                </c:pt>
                <c:pt idx="290">
                  <c:v>9.4827416791757783E-5</c:v>
                </c:pt>
                <c:pt idx="291">
                  <c:v>9.3850804021812024E-5</c:v>
                </c:pt>
                <c:pt idx="292">
                  <c:v>9.2887582546867075E-5</c:v>
                </c:pt>
                <c:pt idx="293">
                  <c:v>9.1937523177827732E-5</c:v>
                </c:pt>
                <c:pt idx="294">
                  <c:v>9.1000401425559137E-5</c:v>
                </c:pt>
                <c:pt idx="295">
                  <c:v>9.0075997388614266E-5</c:v>
                </c:pt>
                <c:pt idx="296">
                  <c:v>8.9164095644021554E-5</c:v>
                </c:pt>
                <c:pt idx="297">
                  <c:v>8.826448514103926E-5</c:v>
                </c:pt>
                <c:pt idx="298">
                  <c:v>8.7376959097785768E-5</c:v>
                </c:pt>
                <c:pt idx="299">
                  <c:v>8.6501314900658599E-5</c:v>
                </c:pt>
                <c:pt idx="300">
                  <c:v>8.5637354006457578E-5</c:v>
                </c:pt>
                <c:pt idx="301">
                  <c:v>8.4784881847130346E-5</c:v>
                </c:pt>
                <c:pt idx="302">
                  <c:v>8.3943707737061697E-5</c:v>
                </c:pt>
                <c:pt idx="303">
                  <c:v>8.3113644782829805E-5</c:v>
                </c:pt>
                <c:pt idx="304">
                  <c:v>8.2294509795356329E-5</c:v>
                </c:pt>
                <c:pt idx="305">
                  <c:v>8.1486123204378637E-5</c:v>
                </c:pt>
                <c:pt idx="306">
                  <c:v>8.0688308975175032E-5</c:v>
                </c:pt>
                <c:pt idx="307">
                  <c:v>7.9900894527477052E-5</c:v>
                </c:pt>
                <c:pt idx="308">
                  <c:v>7.9123710656503352E-5</c:v>
                </c:pt>
                <c:pt idx="309">
                  <c:v>7.8356591456053764E-5</c:v>
                </c:pt>
                <c:pt idx="310">
                  <c:v>7.7599374243602512E-5</c:v>
                </c:pt>
                <c:pt idx="311">
                  <c:v>7.685189948733245E-5</c:v>
                </c:pt>
                <c:pt idx="312">
                  <c:v>7.6114010735053793E-5</c:v>
                </c:pt>
                <c:pt idx="313">
                  <c:v>7.538555454495268E-5</c:v>
                </c:pt>
                <c:pt idx="314">
                  <c:v>7.4666380418116841E-5</c:v>
                </c:pt>
                <c:pt idx="315">
                  <c:v>7.3956340732786815E-5</c:v>
                </c:pt>
                <c:pt idx="316">
                  <c:v>7.325529068028315E-5</c:v>
                </c:pt>
                <c:pt idx="317">
                  <c:v>7.2563088202562227E-5</c:v>
                </c:pt>
                <c:pt idx="318">
                  <c:v>7.1879593931353284E-5</c:v>
                </c:pt>
                <c:pt idx="319">
                  <c:v>7.120467112883239E-5</c:v>
                </c:pt>
                <c:pt idx="320">
                  <c:v>7.0538185629789502E-5</c:v>
                </c:pt>
                <c:pt idx="321">
                  <c:v>6.9880005785246185E-5</c:v>
                </c:pt>
                <c:pt idx="322">
                  <c:v>6.9230002407483785E-5</c:v>
                </c:pt>
                <c:pt idx="323">
                  <c:v>6.8588048716441445E-5</c:v>
                </c:pt>
                <c:pt idx="324">
                  <c:v>6.7954020287446738E-5</c:v>
                </c:pt>
                <c:pt idx="325">
                  <c:v>6.732779500024058E-5</c:v>
                </c:pt>
                <c:pt idx="326">
                  <c:v>6.6709252989261431E-5</c:v>
                </c:pt>
                <c:pt idx="327">
                  <c:v>6.6098276595153224E-5</c:v>
                </c:pt>
                <c:pt idx="328">
                  <c:v>6.5494750317463115E-5</c:v>
                </c:pt>
                <c:pt idx="329">
                  <c:v>6.4898560768497014E-5</c:v>
                </c:pt>
                <c:pt idx="330">
                  <c:v>6.4309596628300079E-5</c:v>
                </c:pt>
                <c:pt idx="331">
                  <c:v>6.3727748600732125E-5</c:v>
                </c:pt>
                <c:pt idx="332">
                  <c:v>6.3152909370607605E-5</c:v>
                </c:pt>
                <c:pt idx="333">
                  <c:v>6.2584973561871443E-5</c:v>
                </c:pt>
                <c:pt idx="334">
                  <c:v>6.2023837696782423E-5</c:v>
                </c:pt>
                <c:pt idx="335">
                  <c:v>6.1469400156076993E-5</c:v>
                </c:pt>
                <c:pt idx="336">
                  <c:v>6.0921561140086872E-5</c:v>
                </c:pt>
                <c:pt idx="337">
                  <c:v>6.0380222630785085E-5</c:v>
                </c:pt>
                <c:pt idx="338">
                  <c:v>5.9845288354735171E-5</c:v>
                </c:pt>
                <c:pt idx="339">
                  <c:v>5.9316663746919738E-5</c:v>
                </c:pt>
                <c:pt idx="340">
                  <c:v>5.8794255915424756E-5</c:v>
                </c:pt>
                <c:pt idx="341">
                  <c:v>5.8277973606956806E-5</c:v>
                </c:pt>
                <c:pt idx="342">
                  <c:v>5.7767727173171488E-5</c:v>
                </c:pt>
                <c:pt idx="343">
                  <c:v>5.7263428537791126E-5</c:v>
                </c:pt>
                <c:pt idx="344">
                  <c:v>5.6764991164491357E-5</c:v>
                </c:pt>
                <c:pt idx="345">
                  <c:v>5.6272330025536345E-5</c:v>
                </c:pt>
                <c:pt idx="346">
                  <c:v>5.5785361571142752E-5</c:v>
                </c:pt>
                <c:pt idx="347">
                  <c:v>5.5304003699553797E-5</c:v>
                </c:pt>
                <c:pt idx="348">
                  <c:v>5.4828175727804782E-5</c:v>
                </c:pt>
                <c:pt idx="349">
                  <c:v>5.4357798363161952E-5</c:v>
                </c:pt>
                <c:pt idx="350">
                  <c:v>5.3892793675217641E-5</c:v>
                </c:pt>
                <c:pt idx="351">
                  <c:v>5.3433085068624394E-5</c:v>
                </c:pt>
                <c:pt idx="352">
                  <c:v>5.2978597256451876E-5</c:v>
                </c:pt>
                <c:pt idx="353">
                  <c:v>5.2529256234150581E-5</c:v>
                </c:pt>
                <c:pt idx="354">
                  <c:v>5.2084989254106588E-5</c:v>
                </c:pt>
                <c:pt idx="355">
                  <c:v>5.1645724800772532E-5</c:v>
                </c:pt>
                <c:pt idx="356">
                  <c:v>5.1211392566360117E-5</c:v>
                </c:pt>
                <c:pt idx="357">
                  <c:v>5.078192342707973E-5</c:v>
                </c:pt>
                <c:pt idx="358">
                  <c:v>5.0357249419913602E-5</c:v>
                </c:pt>
                <c:pt idx="359">
                  <c:v>4.9937303719908815E-5</c:v>
                </c:pt>
                <c:pt idx="360">
                  <c:v>4.9522020617977186E-5</c:v>
                </c:pt>
                <c:pt idx="361">
                  <c:v>4.9111335499189375E-5</c:v>
                </c:pt>
                <c:pt idx="362">
                  <c:v>4.8705184821550814E-5</c:v>
                </c:pt>
                <c:pt idx="363">
                  <c:v>4.8303506095247356E-5</c:v>
                </c:pt>
                <c:pt idx="364">
                  <c:v>4.7906237862349045E-5</c:v>
                </c:pt>
                <c:pt idx="365">
                  <c:v>4.7513319676960796E-5</c:v>
                </c:pt>
                <c:pt idx="366">
                  <c:v>4.7124692085808515E-5</c:v>
                </c:pt>
                <c:pt idx="367">
                  <c:v>4.6740296609250476E-5</c:v>
                </c:pt>
                <c:pt idx="368">
                  <c:v>4.6360075722703014E-5</c:v>
                </c:pt>
                <c:pt idx="369">
                  <c:v>4.5983972838470659E-5</c:v>
                </c:pt>
                <c:pt idx="370">
                  <c:v>4.5611932287970708E-5</c:v>
                </c:pt>
                <c:pt idx="371">
                  <c:v>4.5243899304342678E-5</c:v>
                </c:pt>
                <c:pt idx="372">
                  <c:v>4.48798200054332E-5</c:v>
                </c:pt>
                <c:pt idx="373">
                  <c:v>4.4519641377147341E-5</c:v>
                </c:pt>
                <c:pt idx="374">
                  <c:v>4.4163311257157361E-5</c:v>
                </c:pt>
                <c:pt idx="375">
                  <c:v>4.3810778318960533E-5</c:v>
                </c:pt>
                <c:pt idx="376">
                  <c:v>4.3461992056277252E-5</c:v>
                </c:pt>
                <c:pt idx="377">
                  <c:v>4.3116902767781637E-5</c:v>
                </c:pt>
                <c:pt idx="378">
                  <c:v>4.2775461542156452E-5</c:v>
                </c:pt>
                <c:pt idx="379">
                  <c:v>4.2437620243464682E-5</c:v>
                </c:pt>
                <c:pt idx="380">
                  <c:v>4.2103331496830108E-5</c:v>
                </c:pt>
                <c:pt idx="381">
                  <c:v>4.177254867441997E-5</c:v>
                </c:pt>
                <c:pt idx="382">
                  <c:v>4.1445225881721734E-5</c:v>
                </c:pt>
                <c:pt idx="383">
                  <c:v>4.1121317944108082E-5</c:v>
                </c:pt>
                <c:pt idx="384">
                  <c:v>4.0800780393682404E-5</c:v>
                </c:pt>
                <c:pt idx="385">
                  <c:v>4.0483569456398694E-5</c:v>
                </c:pt>
                <c:pt idx="386">
                  <c:v>4.0169642039449479E-5</c:v>
                </c:pt>
                <c:pt idx="387">
                  <c:v>3.9858955718915097E-5</c:v>
                </c:pt>
                <c:pt idx="388">
                  <c:v>3.9551468727668666E-5</c:v>
                </c:pt>
                <c:pt idx="389">
                  <c:v>3.9247139943530639E-5</c:v>
                </c:pt>
                <c:pt idx="390">
                  <c:v>3.8945928877666977E-5</c:v>
                </c:pt>
                <c:pt idx="391">
                  <c:v>3.8647795663225808E-5</c:v>
                </c:pt>
                <c:pt idx="392">
                  <c:v>3.8352701044206371E-5</c:v>
                </c:pt>
                <c:pt idx="393">
                  <c:v>3.8060606364555495E-5</c:v>
                </c:pt>
                <c:pt idx="394">
                  <c:v>3.7771473557486276E-5</c:v>
                </c:pt>
                <c:pt idx="395">
                  <c:v>3.7485265135013483E-5</c:v>
                </c:pt>
                <c:pt idx="396">
                  <c:v>3.7201944177701225E-5</c:v>
                </c:pt>
                <c:pt idx="397">
                  <c:v>3.6921474324617887E-5</c:v>
                </c:pt>
                <c:pt idx="398">
                  <c:v>3.6643819763493457E-5</c:v>
                </c:pt>
                <c:pt idx="399">
                  <c:v>3.6368945221074881E-5</c:v>
                </c:pt>
                <c:pt idx="400">
                  <c:v>3.6096815953674935E-5</c:v>
                </c:pt>
                <c:pt idx="401">
                  <c:v>3.5827397737910052E-5</c:v>
                </c:pt>
                <c:pt idx="402">
                  <c:v>3.5560656861623238E-5</c:v>
                </c:pt>
                <c:pt idx="403">
                  <c:v>3.5296560114987508E-5</c:v>
                </c:pt>
                <c:pt idx="404">
                  <c:v>3.5035074781786096E-5</c:v>
                </c:pt>
                <c:pt idx="405">
                  <c:v>3.4776168630865396E-5</c:v>
                </c:pt>
                <c:pt idx="406">
                  <c:v>3.4519809907756725E-5</c:v>
                </c:pt>
                <c:pt idx="407">
                  <c:v>3.4265967326463394E-5</c:v>
                </c:pt>
                <c:pt idx="408">
                  <c:v>3.4014610061408993E-5</c:v>
                </c:pt>
                <c:pt idx="409">
                  <c:v>3.3765707739543897E-5</c:v>
                </c:pt>
                <c:pt idx="410">
                  <c:v>3.3519230432605989E-5</c:v>
                </c:pt>
                <c:pt idx="411">
                  <c:v>3.3275148649532552E-5</c:v>
                </c:pt>
                <c:pt idx="412">
                  <c:v>3.3033433329019816E-5</c:v>
                </c:pt>
                <c:pt idx="413">
                  <c:v>3.2794055832227057E-5</c:v>
                </c:pt>
                <c:pt idx="414">
                  <c:v>3.2556987935622061E-5</c:v>
                </c:pt>
                <c:pt idx="415">
                  <c:v>3.2322201823964753E-5</c:v>
                </c:pt>
                <c:pt idx="416">
                  <c:v>3.2089670083426264E-5</c:v>
                </c:pt>
                <c:pt idx="417">
                  <c:v>3.1859365694840222E-5</c:v>
                </c:pt>
                <c:pt idx="418">
                  <c:v>3.1631262027083532E-5</c:v>
                </c:pt>
                <c:pt idx="419">
                  <c:v>3.1405332830583916E-5</c:v>
                </c:pt>
                <c:pt idx="420">
                  <c:v>3.1181552230951314E-5</c:v>
                </c:pt>
                <c:pt idx="421">
                  <c:v>3.0959894722730752E-5</c:v>
                </c:pt>
                <c:pt idx="422">
                  <c:v>3.0740335163273736E-5</c:v>
                </c:pt>
                <c:pt idx="423">
                  <c:v>3.052284876672596E-5</c:v>
                </c:pt>
                <c:pt idx="424">
                  <c:v>3.03074110981287E-5</c:v>
                </c:pt>
                <c:pt idx="425">
                  <c:v>3.0093998067631411E-5</c:v>
                </c:pt>
                <c:pt idx="426">
                  <c:v>2.9882585924813374E-5</c:v>
                </c:pt>
                <c:pt idx="427">
                  <c:v>2.9673151253111868E-5</c:v>
                </c:pt>
                <c:pt idx="428">
                  <c:v>2.9465670964354826E-5</c:v>
                </c:pt>
                <c:pt idx="429">
                  <c:v>2.9260122293395521E-5</c:v>
                </c:pt>
                <c:pt idx="430">
                  <c:v>2.9056482792847456E-5</c:v>
                </c:pt>
                <c:pt idx="431">
                  <c:v>2.8854730327917092E-5</c:v>
                </c:pt>
                <c:pt idx="432">
                  <c:v>2.865484307133248E-5</c:v>
                </c:pt>
                <c:pt idx="433">
                  <c:v>2.8456799498365813E-5</c:v>
                </c:pt>
                <c:pt idx="434">
                  <c:v>2.826057838194791E-5</c:v>
                </c:pt>
                <c:pt idx="435">
                  <c:v>2.8066158787872742E-5</c:v>
                </c:pt>
                <c:pt idx="436">
                  <c:v>2.7873520070090094E-5</c:v>
                </c:pt>
                <c:pt idx="437">
                  <c:v>2.7682641866084613E-5</c:v>
                </c:pt>
                <c:pt idx="438">
                  <c:v>2.749350409233945E-5</c:v>
                </c:pt>
                <c:pt idx="439">
                  <c:v>2.7306086939882623E-5</c:v>
                </c:pt>
                <c:pt idx="440">
                  <c:v>2.7120370869914655E-5</c:v>
                </c:pt>
                <c:pt idx="441">
                  <c:v>2.6936336609515568E-5</c:v>
                </c:pt>
                <c:pt idx="442">
                  <c:v>2.6753965147429787E-5</c:v>
                </c:pt>
                <c:pt idx="443">
                  <c:v>2.6573237729927308E-5</c:v>
                </c:pt>
                <c:pt idx="444">
                  <c:v>2.6394135856739526E-5</c:v>
                </c:pt>
                <c:pt idx="445">
                  <c:v>2.6216641277068324E-5</c:v>
                </c:pt>
                <c:pt idx="446">
                  <c:v>2.6040735985666849E-5</c:v>
                </c:pt>
                <c:pt idx="447">
                  <c:v>2.5866402218990532E-5</c:v>
                </c:pt>
                <c:pt idx="448">
                  <c:v>2.5693622451417022E-5</c:v>
                </c:pt>
                <c:pt idx="449">
                  <c:v>2.5522379391533557E-5</c:v>
                </c:pt>
                <c:pt idx="450">
                  <c:v>2.53526559784904E-5</c:v>
                </c:pt>
                <c:pt idx="451">
                  <c:v>2.5184435378419191E-5</c:v>
                </c:pt>
                <c:pt idx="452">
                  <c:v>2.5017700980914656E-5</c:v>
                </c:pt>
                <c:pt idx="453">
                  <c:v>2.4852436395578699E-5</c:v>
                </c:pt>
                <c:pt idx="454">
                  <c:v>2.4688625448625354E-5</c:v>
                </c:pt>
                <c:pt idx="455">
                  <c:v>2.4526252179545609E-5</c:v>
                </c:pt>
                <c:pt idx="456">
                  <c:v>2.4365300837830871E-5</c:v>
                </c:pt>
                <c:pt idx="457">
                  <c:v>2.420575587975373E-5</c:v>
                </c:pt>
                <c:pt idx="458">
                  <c:v>2.4047601965205224E-5</c:v>
                </c:pt>
                <c:pt idx="459">
                  <c:v>2.3890823954587197E-5</c:v>
                </c:pt>
                <c:pt idx="460">
                  <c:v>2.3735406905758805E-5</c:v>
                </c:pt>
                <c:pt idx="461">
                  <c:v>2.3581336071036146E-5</c:v>
                </c:pt>
                <c:pt idx="462">
                  <c:v>2.342859689424384E-5</c:v>
                </c:pt>
                <c:pt idx="463">
                  <c:v>2.3277175007817677E-5</c:v>
                </c:pt>
                <c:pt idx="464">
                  <c:v>2.3127056229957337E-5</c:v>
                </c:pt>
                <c:pt idx="465">
                  <c:v>2.2978226561828041E-5</c:v>
                </c:pt>
                <c:pt idx="466">
                  <c:v>2.283067218481042E-5</c:v>
                </c:pt>
                <c:pt idx="467">
                  <c:v>2.2684379457797559E-5</c:v>
                </c:pt>
                <c:pt idx="468">
                  <c:v>2.2539334914538206E-5</c:v>
                </c:pt>
                <c:pt idx="469">
                  <c:v>2.2395525261025492E-5</c:v>
                </c:pt>
                <c:pt idx="470">
                  <c:v>2.2252937372930087E-5</c:v>
                </c:pt>
                <c:pt idx="471">
                  <c:v>2.2111558293077003E-5</c:v>
                </c:pt>
                <c:pt idx="472">
                  <c:v>2.197137522896527E-5</c:v>
                </c:pt>
                <c:pt idx="473">
                  <c:v>2.1832375550329564E-5</c:v>
                </c:pt>
                <c:pt idx="474">
                  <c:v>2.1694546786743076E-5</c:v>
                </c:pt>
                <c:pt idx="475">
                  <c:v>2.1557876625260809E-5</c:v>
                </c:pt>
                <c:pt idx="476">
                  <c:v>2.1422352908102497E-5</c:v>
                </c:pt>
                <c:pt idx="477">
                  <c:v>2.1287963630374485E-5</c:v>
                </c:pt>
                <c:pt idx="478">
                  <c:v>2.1154696937829694E-5</c:v>
                </c:pt>
                <c:pt idx="479">
                  <c:v>2.1022541124665177E-5</c:v>
                </c:pt>
                <c:pt idx="480">
                  <c:v>2.0891484631356303E-5</c:v>
                </c:pt>
                <c:pt idx="481">
                  <c:v>2.0761516042527069E-5</c:v>
                </c:pt>
                <c:pt idx="482">
                  <c:v>2.0632624084855769E-5</c:v>
                </c:pt>
                <c:pt idx="483">
                  <c:v>2.050479762501544E-5</c:v>
                </c:pt>
                <c:pt idx="484">
                  <c:v>2.0378025667648291E-5</c:v>
                </c:pt>
                <c:pt idx="485">
                  <c:v>2.0252297353373727E-5</c:v>
                </c:pt>
                <c:pt idx="486">
                  <c:v>2.0127601956829054E-5</c:v>
                </c:pt>
                <c:pt idx="487">
                  <c:v>2.0003928884742468E-5</c:v>
                </c:pt>
                <c:pt idx="488">
                  <c:v>1.9881267674037722E-5</c:v>
                </c:pt>
                <c:pt idx="489">
                  <c:v>1.9759607989969685E-5</c:v>
                </c:pt>
                <c:pt idx="490">
                  <c:v>1.9638939624290549E-5</c:v>
                </c:pt>
                <c:pt idx="491">
                  <c:v>1.951925249344582E-5</c:v>
                </c:pt>
                <c:pt idx="492">
                  <c:v>1.9400536636799699E-5</c:v>
                </c:pt>
                <c:pt idx="493">
                  <c:v>1.9282782214889316E-5</c:v>
                </c:pt>
                <c:pt idx="494">
                  <c:v>1.9165979507707251E-5</c:v>
                </c:pt>
                <c:pt idx="495">
                  <c:v>1.9050118913011828E-5</c:v>
                </c:pt>
                <c:pt idx="496">
                  <c:v>1.8935190944664689E-5</c:v>
                </c:pt>
                <c:pt idx="497">
                  <c:v>1.8821186230995165E-5</c:v>
                </c:pt>
                <c:pt idx="498">
                  <c:v>1.8708095513190952E-5</c:v>
                </c:pt>
                <c:pt idx="499">
                  <c:v>1.8595909643714557E-5</c:v>
                </c:pt>
              </c:numCache>
            </c:numRef>
          </c:yVal>
          <c:smooth val="1"/>
          <c:extLst>
            <c:ext xmlns:c16="http://schemas.microsoft.com/office/drawing/2014/chart" uri="{C3380CC4-5D6E-409C-BE32-E72D297353CC}">
              <c16:uniqueId val="{00000000-9C0F-435A-B753-72910CAC4934}"/>
            </c:ext>
          </c:extLst>
        </c:ser>
        <c:ser>
          <c:idx val="1"/>
          <c:order val="1"/>
          <c:tx>
            <c:strRef>
              <c:f>'Simulated data (high damping)'!$G$19</c:f>
              <c:strCache>
                <c:ptCount val="1"/>
                <c:pt idx="0">
                  <c:v>velocity</c:v>
                </c:pt>
              </c:strCache>
            </c:strRef>
          </c:tx>
          <c:marker>
            <c:symbol val="none"/>
          </c:marker>
          <c:xVal>
            <c:numRef>
              <c:f>'Simulated data (high damping)'!$G$21:$G$520</c:f>
              <c:numCache>
                <c:formatCode>0.000</c:formatCode>
                <c:ptCount val="500"/>
                <c:pt idx="0">
                  <c:v>1.2617978095190029E-3</c:v>
                </c:pt>
                <c:pt idx="1">
                  <c:v>3.2747747882499218E-3</c:v>
                </c:pt>
                <c:pt idx="2">
                  <c:v>6.3240274329585946E-3</c:v>
                </c:pt>
                <c:pt idx="3">
                  <c:v>1.0540423220611994E-2</c:v>
                </c:pt>
                <c:pt idx="4">
                  <c:v>1.6111977222476197E-2</c:v>
                </c:pt>
                <c:pt idx="5">
                  <c:v>2.329931852622813E-2</c:v>
                </c:pt>
                <c:pt idx="6">
                  <c:v>3.24583818460027E-2</c:v>
                </c:pt>
                <c:pt idx="7">
                  <c:v>4.4073469681295545E-2</c:v>
                </c:pt>
                <c:pt idx="8">
                  <c:v>5.8805538077874739E-2</c:v>
                </c:pt>
                <c:pt idx="9">
                  <c:v>7.756319948275868E-2</c:v>
                </c:pt>
                <c:pt idx="10">
                  <c:v>0.10160800452707359</c:v>
                </c:pt>
                <c:pt idx="11">
                  <c:v>0.13271168614832141</c:v>
                </c:pt>
                <c:pt idx="12">
                  <c:v>0.17339167138976633</c:v>
                </c:pt>
                <c:pt idx="13">
                  <c:v>0.2272612226524246</c:v>
                </c:pt>
                <c:pt idx="14">
                  <c:v>0.29953476829825115</c:v>
                </c:pt>
                <c:pt idx="15">
                  <c:v>0.39769867626109773</c:v>
                </c:pt>
                <c:pt idx="16">
                  <c:v>0.53219856722210601</c:v>
                </c:pt>
                <c:pt idx="17">
                  <c:v>0.71643631718244383</c:v>
                </c:pt>
                <c:pt idx="18">
                  <c:v>0.96381273306635584</c:v>
                </c:pt>
                <c:pt idx="19">
                  <c:v>1.2765382062083557</c:v>
                </c:pt>
                <c:pt idx="20">
                  <c:v>1.620499931224272</c:v>
                </c:pt>
                <c:pt idx="21">
                  <c:v>1.901014441616657</c:v>
                </c:pt>
                <c:pt idx="22">
                  <c:v>1.9994837193645365</c:v>
                </c:pt>
                <c:pt idx="23">
                  <c:v>1.8821412674571167</c:v>
                </c:pt>
                <c:pt idx="24">
                  <c:v>1.6311869268321746</c:v>
                </c:pt>
                <c:pt idx="25">
                  <c:v>1.3513052080887624</c:v>
                </c:pt>
                <c:pt idx="26">
                  <c:v>1.1015004469454064</c:v>
                </c:pt>
                <c:pt idx="27">
                  <c:v>0.89855209117279444</c:v>
                </c:pt>
                <c:pt idx="28">
                  <c:v>0.739566898408764</c:v>
                </c:pt>
                <c:pt idx="29">
                  <c:v>0.61613065832128922</c:v>
                </c:pt>
                <c:pt idx="30">
                  <c:v>0.51990674403377157</c:v>
                </c:pt>
                <c:pt idx="31">
                  <c:v>0.44415103662228356</c:v>
                </c:pt>
                <c:pt idx="32">
                  <c:v>0.38377876355794988</c:v>
                </c:pt>
                <c:pt idx="33">
                  <c:v>0.33504991708102744</c:v>
                </c:pt>
                <c:pt idx="34">
                  <c:v>0.29522730862743118</c:v>
                </c:pt>
                <c:pt idx="35">
                  <c:v>0.26229901739455397</c:v>
                </c:pt>
                <c:pt idx="36">
                  <c:v>0.23477318133690389</c:v>
                </c:pt>
                <c:pt idx="37">
                  <c:v>0.21153155191416032</c:v>
                </c:pt>
                <c:pt idx="38">
                  <c:v>0.19172618868040048</c:v>
                </c:pt>
                <c:pt idx="39">
                  <c:v>0.17470660480891137</c:v>
                </c:pt>
                <c:pt idx="40">
                  <c:v>0.15996810547824075</c:v>
                </c:pt>
                <c:pt idx="41">
                  <c:v>0.14711484430614002</c:v>
                </c:pt>
                <c:pt idx="42">
                  <c:v>0.13583314256989401</c:v>
                </c:pt>
                <c:pt idx="43">
                  <c:v>0.12587201713183957</c:v>
                </c:pt>
                <c:pt idx="44">
                  <c:v>0.11702881774270855</c:v>
                </c:pt>
                <c:pt idx="45">
                  <c:v>0.10913852158304131</c:v>
                </c:pt>
                <c:pt idx="46">
                  <c:v>0.10206567229897787</c:v>
                </c:pt>
                <c:pt idx="47">
                  <c:v>9.569825070328436E-2</c:v>
                </c:pt>
                <c:pt idx="48">
                  <c:v>8.9942970548650261E-2</c:v>
                </c:pt>
                <c:pt idx="49">
                  <c:v>8.4721635819237445E-2</c:v>
                </c:pt>
                <c:pt idx="50">
                  <c:v>7.9968296104739045E-2</c:v>
                </c:pt>
                <c:pt idx="51">
                  <c:v>7.5627007356541584E-2</c:v>
                </c:pt>
                <c:pt idx="52">
                  <c:v>7.1650055771070933E-2</c:v>
                </c:pt>
                <c:pt idx="53">
                  <c:v>6.79965388540716E-2</c:v>
                </c:pt>
                <c:pt idx="54">
                  <c:v>6.4631224089121891E-2</c:v>
                </c:pt>
                <c:pt idx="55">
                  <c:v>6.1523624952489746E-2</c:v>
                </c:pt>
                <c:pt idx="56">
                  <c:v>5.8647248289287232E-2</c:v>
                </c:pt>
                <c:pt idx="57">
                  <c:v>5.5978977696460548E-2</c:v>
                </c:pt>
                <c:pt idx="58">
                  <c:v>5.349856553772743E-2</c:v>
                </c:pt>
                <c:pt idx="59">
                  <c:v>5.1188212250073355E-2</c:v>
                </c:pt>
                <c:pt idx="60">
                  <c:v>4.9032216197705411E-2</c:v>
                </c:pt>
                <c:pt idx="61">
                  <c:v>4.701668085426363E-2</c:v>
                </c:pt>
                <c:pt idx="62">
                  <c:v>4.5129268815131969E-2</c:v>
                </c:pt>
                <c:pt idx="63">
                  <c:v>4.3358994255435379E-2</c:v>
                </c:pt>
                <c:pt idx="64">
                  <c:v>4.1696047101208424E-2</c:v>
                </c:pt>
                <c:pt idx="65">
                  <c:v>4.0131643479656892E-2</c:v>
                </c:pt>
                <c:pt idx="66">
                  <c:v>3.8657898040694971E-2</c:v>
                </c:pt>
                <c:pt idx="67">
                  <c:v>3.7267714557397094E-2</c:v>
                </c:pt>
                <c:pt idx="68">
                  <c:v>3.5954691864259557E-2</c:v>
                </c:pt>
                <c:pt idx="69">
                  <c:v>3.4713042714836301E-2</c:v>
                </c:pt>
                <c:pt idx="70">
                  <c:v>3.3537523561755135E-2</c:v>
                </c:pt>
                <c:pt idx="71">
                  <c:v>3.2423373603479182E-2</c:v>
                </c:pt>
                <c:pt idx="72">
                  <c:v>3.1366261719870524E-2</c:v>
                </c:pt>
                <c:pt idx="73">
                  <c:v>3.0362240145459803E-2</c:v>
                </c:pt>
                <c:pt idx="74">
                  <c:v>2.9407703915380688E-2</c:v>
                </c:pt>
                <c:pt idx="75">
                  <c:v>2.8499355272120681E-2</c:v>
                </c:pt>
                <c:pt idx="76">
                  <c:v>2.7634172347843041E-2</c:v>
                </c:pt>
                <c:pt idx="77">
                  <c:v>2.6809381542042304E-2</c:v>
                </c:pt>
                <c:pt idx="78">
                  <c:v>2.602243310169372E-2</c:v>
                </c:pt>
                <c:pt idx="79">
                  <c:v>2.5270979484041781E-2</c:v>
                </c:pt>
                <c:pt idx="80">
                  <c:v>2.4552856143319857E-2</c:v>
                </c:pt>
                <c:pt idx="81">
                  <c:v>2.3866064434081544E-2</c:v>
                </c:pt>
                <c:pt idx="82">
                  <c:v>2.3208756367143295E-2</c:v>
                </c:pt>
                <c:pt idx="83">
                  <c:v>2.2579220990760648E-2</c:v>
                </c:pt>
                <c:pt idx="84">
                  <c:v>2.1975872200710116E-2</c:v>
                </c:pt>
                <c:pt idx="85">
                  <c:v>2.1397237809345552E-2</c:v>
                </c:pt>
                <c:pt idx="86">
                  <c:v>2.0841949726198714E-2</c:v>
                </c:pt>
                <c:pt idx="87">
                  <c:v>2.0308735121922303E-2</c:v>
                </c:pt>
                <c:pt idx="88">
                  <c:v>1.979640846384834E-2</c:v>
                </c:pt>
                <c:pt idx="89">
                  <c:v>1.9303864325582301E-2</c:v>
                </c:pt>
                <c:pt idx="90">
                  <c:v>1.8830070885232149E-2</c:v>
                </c:pt>
                <c:pt idx="91">
                  <c:v>1.8374064037379127E-2</c:v>
                </c:pt>
                <c:pt idx="92">
                  <c:v>1.7934942052982579E-2</c:v>
                </c:pt>
                <c:pt idx="93">
                  <c:v>1.7511860729284453E-2</c:v>
                </c:pt>
                <c:pt idx="94">
                  <c:v>1.7104028978615474E-2</c:v>
                </c:pt>
                <c:pt idx="95">
                  <c:v>1.6710704810953866E-2</c:v>
                </c:pt>
                <c:pt idx="96">
                  <c:v>1.6331191670273599E-2</c:v>
                </c:pt>
                <c:pt idx="97">
                  <c:v>1.5964835089249174E-2</c:v>
                </c:pt>
                <c:pt idx="98">
                  <c:v>1.5611019630848778E-2</c:v>
                </c:pt>
                <c:pt idx="99">
                  <c:v>1.526916608882313E-2</c:v>
                </c:pt>
                <c:pt idx="100">
                  <c:v>1.4938728922150188E-2</c:v>
                </c:pt>
                <c:pt idx="101">
                  <c:v>1.4619193901181805E-2</c:v>
                </c:pt>
                <c:pt idx="102">
                  <c:v>1.4310075945605029E-2</c:v>
                </c:pt>
                <c:pt idx="103">
                  <c:v>1.4010917136420309E-2</c:v>
                </c:pt>
                <c:pt idx="104">
                  <c:v>1.3721284885985998E-2</c:v>
                </c:pt>
                <c:pt idx="105">
                  <c:v>1.3440770251814211E-2</c:v>
                </c:pt>
                <c:pt idx="106">
                  <c:v>1.3168986381253939E-2</c:v>
                </c:pt>
                <c:pt idx="107">
                  <c:v>1.2905567075485434E-2</c:v>
                </c:pt>
                <c:pt idx="108">
                  <c:v>1.2650165462396232E-2</c:v>
                </c:pt>
                <c:pt idx="109">
                  <c:v>1.2402452768929605E-2</c:v>
                </c:pt>
                <c:pt idx="110">
                  <c:v>1.2162117184406931E-2</c:v>
                </c:pt>
                <c:pt idx="111">
                  <c:v>1.1928862807138414E-2</c:v>
                </c:pt>
                <c:pt idx="112">
                  <c:v>1.1702408667364076E-2</c:v>
                </c:pt>
                <c:pt idx="113">
                  <c:v>1.1482487820217832E-2</c:v>
                </c:pt>
                <c:pt idx="114">
                  <c:v>1.1268846502991672E-2</c:v>
                </c:pt>
                <c:pt idx="115">
                  <c:v>1.1061243351500837E-2</c:v>
                </c:pt>
                <c:pt idx="116">
                  <c:v>1.0859448670822211E-2</c:v>
                </c:pt>
                <c:pt idx="117">
                  <c:v>1.0663243756101864E-2</c:v>
                </c:pt>
                <c:pt idx="118">
                  <c:v>1.0472420259509776E-2</c:v>
                </c:pt>
                <c:pt idx="119">
                  <c:v>1.0286779599763981E-2</c:v>
                </c:pt>
                <c:pt idx="120">
                  <c:v>1.0106132410957661E-2</c:v>
                </c:pt>
                <c:pt idx="121">
                  <c:v>9.9302980277034391E-3</c:v>
                </c:pt>
                <c:pt idx="122">
                  <c:v>9.7591040038638392E-3</c:v>
                </c:pt>
                <c:pt idx="123">
                  <c:v>9.5923856623669444E-3</c:v>
                </c:pt>
                <c:pt idx="124">
                  <c:v>9.429985673815389E-3</c:v>
                </c:pt>
                <c:pt idx="125">
                  <c:v>9.2717536617862324E-3</c:v>
                </c:pt>
                <c:pt idx="126">
                  <c:v>9.1175458328916215E-3</c:v>
                </c:pt>
                <c:pt idx="127">
                  <c:v>8.9672246298266502E-3</c:v>
                </c:pt>
                <c:pt idx="128">
                  <c:v>8.8206584057734343E-3</c:v>
                </c:pt>
                <c:pt idx="129">
                  <c:v>8.6777211186603101E-3</c:v>
                </c:pt>
                <c:pt idx="130">
                  <c:v>8.538292043893364E-3</c:v>
                </c:pt>
                <c:pt idx="131">
                  <c:v>8.4022555042857702E-3</c:v>
                </c:pt>
                <c:pt idx="132">
                  <c:v>8.2695006160089755E-3</c:v>
                </c:pt>
                <c:pt idx="133">
                  <c:v>8.1399210494800655E-3</c:v>
                </c:pt>
                <c:pt idx="134">
                  <c:v>8.0134148041823387E-3</c:v>
                </c:pt>
                <c:pt idx="135">
                  <c:v>7.8898839964915424E-3</c:v>
                </c:pt>
                <c:pt idx="136">
                  <c:v>7.7692346596497947E-3</c:v>
                </c:pt>
                <c:pt idx="137">
                  <c:v>7.6513765550925402E-3</c:v>
                </c:pt>
                <c:pt idx="138">
                  <c:v>7.5362229943924178E-3</c:v>
                </c:pt>
                <c:pt idx="139">
                  <c:v>7.4236906711374669E-3</c:v>
                </c:pt>
                <c:pt idx="140">
                  <c:v>7.3136995021103679E-3</c:v>
                </c:pt>
                <c:pt idx="141">
                  <c:v>7.2061724771808099E-3</c:v>
                </c:pt>
                <c:pt idx="142">
                  <c:v>7.101035517364733E-3</c:v>
                </c:pt>
                <c:pt idx="143">
                  <c:v>6.9982173405427972E-3</c:v>
                </c:pt>
                <c:pt idx="144">
                  <c:v>6.8976493343656945E-3</c:v>
                </c:pt>
                <c:pt idx="145">
                  <c:v>6.7992654359068389E-3</c:v>
                </c:pt>
                <c:pt idx="146">
                  <c:v>6.7030020176530002E-3</c:v>
                </c:pt>
                <c:pt idx="147">
                  <c:v>6.608797779451496E-3</c:v>
                </c:pt>
                <c:pt idx="148">
                  <c:v>6.5165936460582184E-3</c:v>
                </c:pt>
                <c:pt idx="149">
                  <c:v>6.4263326699547313E-3</c:v>
                </c:pt>
                <c:pt idx="150">
                  <c:v>6.3379599391247292E-3</c:v>
                </c:pt>
                <c:pt idx="151">
                  <c:v>6.2514224895005846E-3</c:v>
                </c:pt>
                <c:pt idx="152">
                  <c:v>6.1666692218096857E-3</c:v>
                </c:pt>
                <c:pt idx="153">
                  <c:v>6.0836508225678787E-3</c:v>
                </c:pt>
                <c:pt idx="154">
                  <c:v>6.0023196889835533E-3</c:v>
                </c:pt>
                <c:pt idx="155">
                  <c:v>5.922629857551205E-3</c:v>
                </c:pt>
                <c:pt idx="156">
                  <c:v>5.8445369361271662E-3</c:v>
                </c:pt>
                <c:pt idx="157">
                  <c:v>5.7679980392935093E-3</c:v>
                </c:pt>
                <c:pt idx="158">
                  <c:v>5.6929717268281062E-3</c:v>
                </c:pt>
                <c:pt idx="159">
                  <c:v>5.6194179451102208E-3</c:v>
                </c:pt>
                <c:pt idx="160">
                  <c:v>5.5472979713015579E-3</c:v>
                </c:pt>
                <c:pt idx="161">
                  <c:v>5.4765743601524726E-3</c:v>
                </c:pt>
                <c:pt idx="162">
                  <c:v>5.4072108932922023E-3</c:v>
                </c:pt>
                <c:pt idx="163">
                  <c:v>5.3391725308705286E-3</c:v>
                </c:pt>
                <c:pt idx="164">
                  <c:v>5.2724253654262299E-3</c:v>
                </c:pt>
                <c:pt idx="165">
                  <c:v>5.2069365778650515E-3</c:v>
                </c:pt>
                <c:pt idx="166">
                  <c:v>5.142674395436992E-3</c:v>
                </c:pt>
                <c:pt idx="167">
                  <c:v>5.0796080516090671E-3</c:v>
                </c:pt>
                <c:pt idx="168">
                  <c:v>5.0177077477357567E-3</c:v>
                </c:pt>
                <c:pt idx="169">
                  <c:v>4.9569446164351803E-3</c:v>
                </c:pt>
                <c:pt idx="170">
                  <c:v>4.8972906865841007E-3</c:v>
                </c:pt>
                <c:pt idx="171">
                  <c:v>4.8387188498500511E-3</c:v>
                </c:pt>
                <c:pt idx="172">
                  <c:v>4.7812028286833399E-3</c:v>
                </c:pt>
                <c:pt idx="173">
                  <c:v>4.724717145696191E-3</c:v>
                </c:pt>
                <c:pt idx="174">
                  <c:v>4.6692370943602615E-3</c:v>
                </c:pt>
                <c:pt idx="175">
                  <c:v>4.6147387109576462E-3</c:v>
                </c:pt>
                <c:pt idx="176">
                  <c:v>4.5611987477240847E-3</c:v>
                </c:pt>
                <c:pt idx="177">
                  <c:v>4.5085946471264092E-3</c:v>
                </c:pt>
                <c:pt idx="178">
                  <c:v>4.4569045172194949E-3</c:v>
                </c:pt>
                <c:pt idx="179">
                  <c:v>4.4061071080309005E-3</c:v>
                </c:pt>
                <c:pt idx="180">
                  <c:v>4.3561817889242113E-3</c:v>
                </c:pt>
                <c:pt idx="181">
                  <c:v>4.3071085268947002E-3</c:v>
                </c:pt>
                <c:pt idx="182">
                  <c:v>4.2588678657534337E-3</c:v>
                </c:pt>
                <c:pt idx="183">
                  <c:v>4.2114409061582104E-3</c:v>
                </c:pt>
                <c:pt idx="184">
                  <c:v>4.1648092864519631E-3</c:v>
                </c:pt>
                <c:pt idx="185">
                  <c:v>4.1189551642713063E-3</c:v>
                </c:pt>
                <c:pt idx="186">
                  <c:v>4.0738611988898202E-3</c:v>
                </c:pt>
                <c:pt idx="187">
                  <c:v>4.029510534262524E-3</c:v>
                </c:pt>
                <c:pt idx="188">
                  <c:v>3.9858867827397056E-3</c:v>
                </c:pt>
                <c:pt idx="189">
                  <c:v>3.9429740094198808E-3</c:v>
                </c:pt>
                <c:pt idx="190">
                  <c:v>3.9007567171132455E-3</c:v>
                </c:pt>
                <c:pt idx="191">
                  <c:v>3.8592198318883357E-3</c:v>
                </c:pt>
                <c:pt idx="192">
                  <c:v>3.8183486891760774E-3</c:v>
                </c:pt>
                <c:pt idx="193">
                  <c:v>3.778129020406642E-3</c:v>
                </c:pt>
                <c:pt idx="194">
                  <c:v>3.7385469401557316E-3</c:v>
                </c:pt>
                <c:pt idx="195">
                  <c:v>3.6995889337781119E-3</c:v>
                </c:pt>
                <c:pt idx="196">
                  <c:v>3.6612418455072818E-3</c:v>
                </c:pt>
                <c:pt idx="197">
                  <c:v>3.6234928670011626E-3</c:v>
                </c:pt>
                <c:pt idx="198">
                  <c:v>3.5863295263147345E-3</c:v>
                </c:pt>
                <c:pt idx="199">
                  <c:v>3.5497396772813956E-3</c:v>
                </c:pt>
                <c:pt idx="200">
                  <c:v>3.5137114892857409E-3</c:v>
                </c:pt>
                <c:pt idx="201">
                  <c:v>3.4782334374112633E-3</c:v>
                </c:pt>
                <c:pt idx="202">
                  <c:v>3.4432942929472597E-3</c:v>
                </c:pt>
                <c:pt idx="203">
                  <c:v>3.4088831142399761E-3</c:v>
                </c:pt>
                <c:pt idx="204">
                  <c:v>3.3749892378737178E-3</c:v>
                </c:pt>
                <c:pt idx="205">
                  <c:v>3.3416022701683269E-3</c:v>
                </c:pt>
                <c:pt idx="206">
                  <c:v>3.3087120789800336E-3</c:v>
                </c:pt>
                <c:pt idx="207">
                  <c:v>3.276308785793334E-3</c:v>
                </c:pt>
                <c:pt idx="208">
                  <c:v>3.2443827580920584E-3</c:v>
                </c:pt>
                <c:pt idx="209">
                  <c:v>3.2129246019983863E-3</c:v>
                </c:pt>
                <c:pt idx="210">
                  <c:v>3.1819251551690382E-3</c:v>
                </c:pt>
                <c:pt idx="211">
                  <c:v>3.1513754799383613E-3</c:v>
                </c:pt>
                <c:pt idx="212">
                  <c:v>3.12126685669852E-3</c:v>
                </c:pt>
                <c:pt idx="213">
                  <c:v>3.0915907775074174E-3</c:v>
                </c:pt>
                <c:pt idx="214">
                  <c:v>3.0623389399153686E-3</c:v>
                </c:pt>
                <c:pt idx="215">
                  <c:v>3.0335032410020004E-3</c:v>
                </c:pt>
                <c:pt idx="216">
                  <c:v>3.0050757716151683E-3</c:v>
                </c:pt>
                <c:pt idx="217">
                  <c:v>2.9770488108040753E-3</c:v>
                </c:pt>
                <c:pt idx="218">
                  <c:v>2.9494148204391225E-3</c:v>
                </c:pt>
                <c:pt idx="219">
                  <c:v>2.9221664400113046E-3</c:v>
                </c:pt>
                <c:pt idx="220">
                  <c:v>2.8952964816043279E-3</c:v>
                </c:pt>
                <c:pt idx="221">
                  <c:v>2.868797925032876E-3</c:v>
                </c:pt>
                <c:pt idx="222">
                  <c:v>2.8426639131407536E-3</c:v>
                </c:pt>
                <c:pt idx="223">
                  <c:v>2.8168877472529016E-3</c:v>
                </c:pt>
                <c:pt idx="224">
                  <c:v>2.7914628827755161E-3</c:v>
                </c:pt>
                <c:pt idx="225">
                  <c:v>2.7663829249387761E-3</c:v>
                </c:pt>
                <c:pt idx="226">
                  <c:v>2.7416416246768766E-3</c:v>
                </c:pt>
                <c:pt idx="227">
                  <c:v>2.717232874640325E-3</c:v>
                </c:pt>
                <c:pt idx="228">
                  <c:v>2.693150705335625E-3</c:v>
                </c:pt>
                <c:pt idx="229">
                  <c:v>2.6693892813877199E-3</c:v>
                </c:pt>
                <c:pt idx="230">
                  <c:v>2.6459428979207192E-3</c:v>
                </c:pt>
                <c:pt idx="231">
                  <c:v>2.6228059770526274E-3</c:v>
                </c:pt>
                <c:pt idx="232">
                  <c:v>2.5999730644999846E-3</c:v>
                </c:pt>
                <c:pt idx="233">
                  <c:v>2.5774388262884617E-3</c:v>
                </c:pt>
                <c:pt idx="234">
                  <c:v>2.555198045565647E-3</c:v>
                </c:pt>
                <c:pt idx="235">
                  <c:v>2.5332456195123866E-3</c:v>
                </c:pt>
                <c:pt idx="236">
                  <c:v>2.5115765563491956E-3</c:v>
                </c:pt>
                <c:pt idx="237">
                  <c:v>2.4901859724343993E-3</c:v>
                </c:pt>
                <c:pt idx="238">
                  <c:v>2.4690690894507892E-3</c:v>
                </c:pt>
                <c:pt idx="239">
                  <c:v>2.4482212316777057E-3</c:v>
                </c:pt>
                <c:pt idx="240">
                  <c:v>2.4276378233455921E-3</c:v>
                </c:pt>
                <c:pt idx="241">
                  <c:v>2.4073143860701522E-3</c:v>
                </c:pt>
                <c:pt idx="242">
                  <c:v>2.3872465363633986E-3</c:v>
                </c:pt>
                <c:pt idx="243">
                  <c:v>2.3674299832189328E-3</c:v>
                </c:pt>
                <c:pt idx="244">
                  <c:v>2.3478605257689434E-3</c:v>
                </c:pt>
                <c:pt idx="245">
                  <c:v>2.3285340510104838E-3</c:v>
                </c:pt>
                <c:pt idx="246">
                  <c:v>2.3094465315986849E-3</c:v>
                </c:pt>
                <c:pt idx="247">
                  <c:v>2.2905940237046571E-3</c:v>
                </c:pt>
                <c:pt idx="248">
                  <c:v>2.2719726649359025E-3</c:v>
                </c:pt>
                <c:pt idx="249">
                  <c:v>2.2535786723171711E-3</c:v>
                </c:pt>
                <c:pt idx="250">
                  <c:v>2.2354083403297313E-3</c:v>
                </c:pt>
                <c:pt idx="251">
                  <c:v>2.2174580390071459E-3</c:v>
                </c:pt>
                <c:pt idx="252">
                  <c:v>2.1997242120856686E-3</c:v>
                </c:pt>
                <c:pt idx="253">
                  <c:v>2.182203375207495E-3</c:v>
                </c:pt>
                <c:pt idx="254">
                  <c:v>2.164892114175121E-3</c:v>
                </c:pt>
                <c:pt idx="255">
                  <c:v>2.1477870832551618E-3</c:v>
                </c:pt>
                <c:pt idx="256">
                  <c:v>2.1308850035300178E-3</c:v>
                </c:pt>
                <c:pt idx="257">
                  <c:v>2.1141826612958619E-3</c:v>
                </c:pt>
                <c:pt idx="258">
                  <c:v>2.0976769065054373E-3</c:v>
                </c:pt>
                <c:pt idx="259">
                  <c:v>2.0813646512542567E-3</c:v>
                </c:pt>
                <c:pt idx="260">
                  <c:v>2.0652428683088035E-3</c:v>
                </c:pt>
                <c:pt idx="261">
                  <c:v>2.0493085896754137E-3</c:v>
                </c:pt>
                <c:pt idx="262">
                  <c:v>2.0335589052085422E-3</c:v>
                </c:pt>
                <c:pt idx="263">
                  <c:v>2.0179909612571974E-3</c:v>
                </c:pt>
                <c:pt idx="264">
                  <c:v>2.002601959348311E-3</c:v>
                </c:pt>
                <c:pt idx="265">
                  <c:v>1.987389154905934E-3</c:v>
                </c:pt>
                <c:pt idx="266">
                  <c:v>1.9723498560051075E-3</c:v>
                </c:pt>
                <c:pt idx="267">
                  <c:v>1.9574814221593622E-3</c:v>
                </c:pt>
                <c:pt idx="268">
                  <c:v>1.9427812631407943E-3</c:v>
                </c:pt>
                <c:pt idx="269">
                  <c:v>1.9282468378317209E-3</c:v>
                </c:pt>
                <c:pt idx="270">
                  <c:v>1.9138756531069587E-3</c:v>
                </c:pt>
                <c:pt idx="271">
                  <c:v>1.8996652627457714E-3</c:v>
                </c:pt>
                <c:pt idx="272">
                  <c:v>1.8856132663726123E-3</c:v>
                </c:pt>
                <c:pt idx="273">
                  <c:v>1.8717173084257725E-3</c:v>
                </c:pt>
                <c:pt idx="274">
                  <c:v>1.8579750771530971E-3</c:v>
                </c:pt>
                <c:pt idx="275">
                  <c:v>1.8443843036339645E-3</c:v>
                </c:pt>
                <c:pt idx="276">
                  <c:v>1.8309427608267431E-3</c:v>
                </c:pt>
                <c:pt idx="277">
                  <c:v>1.8176482626409563E-3</c:v>
                </c:pt>
                <c:pt idx="278">
                  <c:v>1.8044986630334394E-3</c:v>
                </c:pt>
                <c:pt idx="279">
                  <c:v>1.7914918551277643E-3</c:v>
                </c:pt>
                <c:pt idx="280">
                  <c:v>1.7786257703562632E-3</c:v>
                </c:pt>
                <c:pt idx="281">
                  <c:v>1.7658983776239693E-3</c:v>
                </c:pt>
                <c:pt idx="282">
                  <c:v>1.7533076824938541E-3</c:v>
                </c:pt>
                <c:pt idx="283">
                  <c:v>1.7408517263927301E-3</c:v>
                </c:pt>
                <c:pt idx="284">
                  <c:v>1.7285285858372223E-3</c:v>
                </c:pt>
                <c:pt idx="285">
                  <c:v>1.7163363716792277E-3</c:v>
                </c:pt>
                <c:pt idx="286">
                  <c:v>1.7042732283703084E-3</c:v>
                </c:pt>
                <c:pt idx="287">
                  <c:v>1.6923373332444686E-3</c:v>
                </c:pt>
                <c:pt idx="288">
                  <c:v>1.6805268958187867E-3</c:v>
                </c:pt>
                <c:pt idx="289">
                  <c:v>1.6688401571114157E-3</c:v>
                </c:pt>
                <c:pt idx="290">
                  <c:v>1.6572753889764259E-3</c:v>
                </c:pt>
                <c:pt idx="291">
                  <c:v>1.6458308934550478E-3</c:v>
                </c:pt>
                <c:pt idx="292">
                  <c:v>1.6345050021428296E-3</c:v>
                </c:pt>
                <c:pt idx="293">
                  <c:v>1.6232960755722752E-3</c:v>
                </c:pt>
                <c:pt idx="294">
                  <c:v>1.6122025026105251E-3</c:v>
                </c:pt>
                <c:pt idx="295">
                  <c:v>1.6012226998716643E-3</c:v>
                </c:pt>
                <c:pt idx="296">
                  <c:v>1.5903551111432497E-3</c:v>
                </c:pt>
                <c:pt idx="297">
                  <c:v>1.5795982068266643E-3</c:v>
                </c:pt>
                <c:pt idx="298">
                  <c:v>1.5689504833909158E-3</c:v>
                </c:pt>
                <c:pt idx="299">
                  <c:v>1.5584104628395142E-3</c:v>
                </c:pt>
                <c:pt idx="300">
                  <c:v>1.5479766921900674E-3</c:v>
                </c:pt>
                <c:pt idx="301">
                  <c:v>1.5376477429662467E-3</c:v>
                </c:pt>
                <c:pt idx="302">
                  <c:v>1.5274222107017959E-3</c:v>
                </c:pt>
                <c:pt idx="303">
                  <c:v>1.5172987144562394E-3</c:v>
                </c:pt>
                <c:pt idx="304">
                  <c:v>1.5072758963419967E-3</c:v>
                </c:pt>
                <c:pt idx="305">
                  <c:v>1.4973524210625787E-3</c:v>
                </c:pt>
                <c:pt idx="306">
                  <c:v>1.4875269754615731E-3</c:v>
                </c:pt>
                <c:pt idx="307">
                  <c:v>1.4777982680821413E-3</c:v>
                </c:pt>
                <c:pt idx="308">
                  <c:v>1.4681650287367287E-3</c:v>
                </c:pt>
                <c:pt idx="309">
                  <c:v>1.4586260080867353E-3</c:v>
                </c:pt>
                <c:pt idx="310">
                  <c:v>1.4491799772318736E-3</c:v>
                </c:pt>
                <c:pt idx="311">
                  <c:v>1.4398257273089603E-3</c:v>
                </c:pt>
                <c:pt idx="312">
                  <c:v>1.4305620690998931E-3</c:v>
                </c:pt>
                <c:pt idx="313">
                  <c:v>1.4213878326485763E-3</c:v>
                </c:pt>
                <c:pt idx="314">
                  <c:v>1.4123018668865603E-3</c:v>
                </c:pt>
                <c:pt idx="315">
                  <c:v>1.4033030392671673E-3</c:v>
                </c:pt>
                <c:pt idx="316">
                  <c:v>1.3943902354078784E-3</c:v>
                </c:pt>
                <c:pt idx="317">
                  <c:v>1.3855623587407844E-3</c:v>
                </c:pt>
                <c:pt idx="318">
                  <c:v>1.3768183301708734E-3</c:v>
                </c:pt>
                <c:pt idx="319">
                  <c:v>1.36815708774197E-3</c:v>
                </c:pt>
                <c:pt idx="320">
                  <c:v>1.3595775863101214E-3</c:v>
                </c:pt>
                <c:pt idx="321">
                  <c:v>1.351078797224241E-3</c:v>
                </c:pt>
                <c:pt idx="322">
                  <c:v>1.3426597080138357E-3</c:v>
                </c:pt>
                <c:pt idx="323">
                  <c:v>1.3343193220836176E-3</c:v>
                </c:pt>
                <c:pt idx="324">
                  <c:v>1.3260566584148514E-3</c:v>
                </c:pt>
                <c:pt idx="325">
                  <c:v>1.3178707512732429E-3</c:v>
                </c:pt>
                <c:pt idx="326">
                  <c:v>1.3097606499232254E-3</c:v>
                </c:pt>
                <c:pt idx="327">
                  <c:v>1.3017254183484734E-3</c:v>
                </c:pt>
                <c:pt idx="328">
                  <c:v>1.2937641349784852E-3</c:v>
                </c:pt>
                <c:pt idx="329">
                  <c:v>1.2858758924210992E-3</c:v>
                </c:pt>
                <c:pt idx="330">
                  <c:v>1.2780597972007768E-3</c:v>
                </c:pt>
                <c:pt idx="331">
                  <c:v>1.2703149695025269E-3</c:v>
                </c:pt>
                <c:pt idx="332">
                  <c:v>1.2626405429213218E-3</c:v>
                </c:pt>
                <c:pt idx="333">
                  <c:v>1.2550356642168766E-3</c:v>
                </c:pt>
                <c:pt idx="334">
                  <c:v>1.2474994930736583E-3</c:v>
                </c:pt>
                <c:pt idx="335">
                  <c:v>1.2400312018659965E-3</c:v>
                </c:pt>
                <c:pt idx="336">
                  <c:v>1.2326299754281721E-3</c:v>
                </c:pt>
                <c:pt idx="337">
                  <c:v>1.2252950108293684E-3</c:v>
                </c:pt>
                <c:pt idx="338">
                  <c:v>1.2180255171533561E-3</c:v>
                </c:pt>
                <c:pt idx="339">
                  <c:v>1.2108207152828124E-3</c:v>
                </c:pt>
                <c:pt idx="340">
                  <c:v>1.2036798376881498E-3</c:v>
                </c:pt>
                <c:pt idx="341">
                  <c:v>1.1966021282207556E-3</c:v>
                </c:pt>
                <c:pt idx="342">
                  <c:v>1.1895868419105357E-3</c:v>
                </c:pt>
                <c:pt idx="343">
                  <c:v>1.1826332447676538E-3</c:v>
                </c:pt>
                <c:pt idx="344">
                  <c:v>1.1757406135883758E-3</c:v>
                </c:pt>
                <c:pt idx="345">
                  <c:v>1.1689082357649169E-3</c:v>
                </c:pt>
                <c:pt idx="346">
                  <c:v>1.1621354090991973E-3</c:v>
                </c:pt>
                <c:pt idx="347">
                  <c:v>1.1554214416204158E-3</c:v>
                </c:pt>
                <c:pt idx="348">
                  <c:v>1.1487656514063548E-3</c:v>
                </c:pt>
                <c:pt idx="349">
                  <c:v>1.1421673664083214E-3</c:v>
                </c:pt>
                <c:pt idx="350">
                  <c:v>1.1356259242796499E-3</c:v>
                </c:pt>
                <c:pt idx="351">
                  <c:v>1.129140672207675E-3</c:v>
                </c:pt>
                <c:pt idx="352">
                  <c:v>1.1227109667491003E-3</c:v>
                </c:pt>
                <c:pt idx="353">
                  <c:v>1.1163361736686826E-3</c:v>
                </c:pt>
                <c:pt idx="354">
                  <c:v>1.1100156677811542E-3</c:v>
                </c:pt>
                <c:pt idx="355">
                  <c:v>1.1037488327963088E-3</c:v>
                </c:pt>
                <c:pt idx="356">
                  <c:v>1.0975350611671833E-3</c:v>
                </c:pt>
                <c:pt idx="357">
                  <c:v>1.0913737539412585E-3</c:v>
                </c:pt>
                <c:pt idx="358">
                  <c:v>1.0852643206146141E-3</c:v>
                </c:pt>
                <c:pt idx="359">
                  <c:v>1.0792061789889704E-3</c:v>
                </c:pt>
                <c:pt idx="360">
                  <c:v>1.0731987550315493E-3</c:v>
                </c:pt>
                <c:pt idx="361">
                  <c:v>1.067241482737694E-3</c:v>
                </c:pt>
                <c:pt idx="362">
                  <c:v>1.0613338039961858E-3</c:v>
                </c:pt>
                <c:pt idx="363">
                  <c:v>1.0554751684571919E-3</c:v>
                </c:pt>
                <c:pt idx="364">
                  <c:v>1.0496650334027916E-3</c:v>
                </c:pt>
                <c:pt idx="365">
                  <c:v>1.0439028636200236E-3</c:v>
                </c:pt>
                <c:pt idx="366">
                  <c:v>1.0381881312763897E-3</c:v>
                </c:pt>
                <c:pt idx="367">
                  <c:v>1.0325203157977747E-3</c:v>
                </c:pt>
                <c:pt idx="368">
                  <c:v>1.0268989037487144E-3</c:v>
                </c:pt>
                <c:pt idx="369">
                  <c:v>1.0213233887149701E-3</c:v>
                </c:pt>
                <c:pt idx="370">
                  <c:v>1.0157932711883557E-3</c:v>
                </c:pt>
                <c:pt idx="371">
                  <c:v>1.0103080584537665E-3</c:v>
                </c:pt>
                <c:pt idx="372">
                  <c:v>1.0048672644783635E-3</c:v>
                </c:pt>
                <c:pt idx="373">
                  <c:v>9.9947040980286712E-4</c:v>
                </c:pt>
                <c:pt idx="374">
                  <c:v>9.9411702143490971E-4</c:v>
                </c:pt>
                <c:pt idx="375">
                  <c:v>9.8880663274441096E-4</c:v>
                </c:pt>
                <c:pt idx="376">
                  <c:v>9.83538783360921E-4</c:v>
                </c:pt>
                <c:pt idx="377">
                  <c:v>9.7831301907290035E-4</c:v>
                </c:pt>
                <c:pt idx="378">
                  <c:v>9.7312889172888634E-4</c:v>
                </c:pt>
                <c:pt idx="379">
                  <c:v>9.6798595914051114E-4</c:v>
                </c:pt>
                <c:pt idx="380">
                  <c:v>9.6288378498732578E-4</c:v>
                </c:pt>
                <c:pt idx="381">
                  <c:v>9.5782193872340378E-4</c:v>
                </c:pt>
                <c:pt idx="382">
                  <c:v>9.5279999548566596E-4</c:v>
                </c:pt>
                <c:pt idx="383">
                  <c:v>9.4781753600391508E-4</c:v>
                </c:pt>
                <c:pt idx="384">
                  <c:v>9.4287414651252261E-4</c:v>
                </c:pt>
                <c:pt idx="385">
                  <c:v>9.3796941866374352E-4</c:v>
                </c:pt>
                <c:pt idx="386">
                  <c:v>9.3310294944262706E-4</c:v>
                </c:pt>
                <c:pt idx="387">
                  <c:v>9.2827434108347959E-4</c:v>
                </c:pt>
                <c:pt idx="388">
                  <c:v>9.234832009878569E-4</c:v>
                </c:pt>
                <c:pt idx="389">
                  <c:v>9.1872914164405127E-4</c:v>
                </c:pt>
                <c:pt idx="390">
                  <c:v>9.1401178054803696E-4</c:v>
                </c:pt>
                <c:pt idx="391">
                  <c:v>9.0933074012585532E-4</c:v>
                </c:pt>
                <c:pt idx="392">
                  <c:v>9.0468564765739518E-4</c:v>
                </c:pt>
                <c:pt idx="393">
                  <c:v>9.0007613520155078E-4</c:v>
                </c:pt>
                <c:pt idx="394">
                  <c:v>8.9550183952272883E-4</c:v>
                </c:pt>
                <c:pt idx="395">
                  <c:v>8.9096240201866578E-4</c:v>
                </c:pt>
                <c:pt idx="396">
                  <c:v>8.8645746864954148E-4</c:v>
                </c:pt>
                <c:pt idx="397">
                  <c:v>8.8198668986835761E-4</c:v>
                </c:pt>
                <c:pt idx="398">
                  <c:v>8.7754972055255212E-4</c:v>
                </c:pt>
                <c:pt idx="399">
                  <c:v>8.7314621993682851E-4</c:v>
                </c:pt>
                <c:pt idx="400">
                  <c:v>8.6877585154717632E-4</c:v>
                </c:pt>
                <c:pt idx="401">
                  <c:v>8.6443828313605175E-4</c:v>
                </c:pt>
                <c:pt idx="402">
                  <c:v>8.6013318661870618E-4</c:v>
                </c:pt>
                <c:pt idx="403">
                  <c:v>8.5586023801062776E-4</c:v>
                </c:pt>
                <c:pt idx="404">
                  <c:v>8.5161911736608188E-4</c:v>
                </c:pt>
                <c:pt idx="405">
                  <c:v>8.4740950871772574E-4</c:v>
                </c:pt>
                <c:pt idx="406">
                  <c:v>8.432311000172736E-4</c:v>
                </c:pt>
                <c:pt idx="407">
                  <c:v>8.390835830771983E-4</c:v>
                </c:pt>
                <c:pt idx="408">
                  <c:v>8.3496665351343762E-4</c:v>
                </c:pt>
                <c:pt idx="409">
                  <c:v>8.3088001068909825E-4</c:v>
                </c:pt>
                <c:pt idx="410">
                  <c:v>8.26823357659127E-4</c:v>
                </c:pt>
                <c:pt idx="411">
                  <c:v>8.2279640111593744E-4</c:v>
                </c:pt>
                <c:pt idx="412">
                  <c:v>8.1879885133596779E-4</c:v>
                </c:pt>
                <c:pt idx="413">
                  <c:v>8.1483042212715615E-4</c:v>
                </c:pt>
                <c:pt idx="414">
                  <c:v>8.1089083077731335E-4</c:v>
                </c:pt>
                <c:pt idx="415">
                  <c:v>8.0697979800337289E-4</c:v>
                </c:pt>
                <c:pt idx="416">
                  <c:v>8.0309704790150862E-4</c:v>
                </c:pt>
                <c:pt idx="417">
                  <c:v>7.9924230789809507E-4</c:v>
                </c:pt>
                <c:pt idx="418">
                  <c:v>7.954153087014979E-4</c:v>
                </c:pt>
                <c:pt idx="419">
                  <c:v>7.9161578425467961E-4</c:v>
                </c:pt>
                <c:pt idx="420">
                  <c:v>7.878434716886006E-4</c:v>
                </c:pt>
                <c:pt idx="421">
                  <c:v>7.8409811127640747E-4</c:v>
                </c:pt>
                <c:pt idx="422">
                  <c:v>7.803794463883835E-4</c:v>
                </c:pt>
                <c:pt idx="423">
                  <c:v>7.7668722344765575E-4</c:v>
                </c:pt>
                <c:pt idx="424">
                  <c:v>7.7302119188664062E-4</c:v>
                </c:pt>
                <c:pt idx="425">
                  <c:v>7.6938110410421166E-4</c:v>
                </c:pt>
                <c:pt idx="426">
                  <c:v>7.6576671542358059E-4</c:v>
                </c:pt>
                <c:pt idx="427">
                  <c:v>7.6217778405087398E-4</c:v>
                </c:pt>
                <c:pt idx="428">
                  <c:v>7.5861407103439593E-4</c:v>
                </c:pt>
                <c:pt idx="429">
                  <c:v>7.5507534022455872E-4</c:v>
                </c:pt>
                <c:pt idx="430">
                  <c:v>7.5156135823447603E-4</c:v>
                </c:pt>
                <c:pt idx="431">
                  <c:v>7.4807189440119948E-4</c:v>
                </c:pt>
                <c:pt idx="432">
                  <c:v>7.4460672074759039E-4</c:v>
                </c:pt>
                <c:pt idx="433">
                  <c:v>7.411656119448133E-4</c:v>
                </c:pt>
                <c:pt idx="434">
                  <c:v>7.3774834527544125E-4</c:v>
                </c:pt>
                <c:pt idx="435">
                  <c:v>7.3435470059715917E-4</c:v>
                </c:pt>
                <c:pt idx="436">
                  <c:v>7.3098446030705566E-4</c:v>
                </c:pt>
                <c:pt idx="437">
                  <c:v>7.2763740930649251E-4</c:v>
                </c:pt>
                <c:pt idx="438">
                  <c:v>7.2431333496654189E-4</c:v>
                </c:pt>
                <c:pt idx="439">
                  <c:v>7.2101202709397641E-4</c:v>
                </c:pt>
                <c:pt idx="440">
                  <c:v>7.1773327789780906E-4</c:v>
                </c:pt>
                <c:pt idx="441">
                  <c:v>7.1447688195636668E-4</c:v>
                </c:pt>
                <c:pt idx="442">
                  <c:v>7.1124263618489009E-4</c:v>
                </c:pt>
                <c:pt idx="443">
                  <c:v>7.0803033980365191E-4</c:v>
                </c:pt>
                <c:pt idx="444">
                  <c:v>7.0483979430657989E-4</c:v>
                </c:pt>
                <c:pt idx="445">
                  <c:v>7.0167080343037902E-4</c:v>
                </c:pt>
                <c:pt idx="446">
                  <c:v>6.9852317312414289E-4</c:v>
                </c:pt>
                <c:pt idx="447">
                  <c:v>6.9539671151944409E-4</c:v>
                </c:pt>
                <c:pt idx="448">
                  <c:v>6.9229122890089752E-4</c:v>
                </c:pt>
                <c:pt idx="449">
                  <c:v>6.8920653767718548E-4</c:v>
                </c:pt>
                <c:pt idx="450">
                  <c:v>6.8614245235253677E-4</c:v>
                </c:pt>
                <c:pt idx="451">
                  <c:v>6.8309878949865518E-4</c:v>
                </c:pt>
                <c:pt idx="452">
                  <c:v>6.80075367727082E-4</c:v>
                </c:pt>
                <c:pt idx="453">
                  <c:v>6.7707200766199411E-4</c:v>
                </c:pt>
                <c:pt idx="454">
                  <c:v>6.7408853191342085E-4</c:v>
                </c:pt>
                <c:pt idx="455">
                  <c:v>6.7112476505087871E-4</c:v>
                </c:pt>
                <c:pt idx="456">
                  <c:v>6.6818053357741455E-4</c:v>
                </c:pt>
                <c:pt idx="457">
                  <c:v>6.6525566590404709E-4</c:v>
                </c:pt>
                <c:pt idx="458">
                  <c:v>6.623499923246052E-4</c:v>
                </c:pt>
                <c:pt idx="459">
                  <c:v>6.5946334499095182E-4</c:v>
                </c:pt>
                <c:pt idx="460">
                  <c:v>6.5659555788858694E-4</c:v>
                </c:pt>
                <c:pt idx="461">
                  <c:v>6.5374646681262672E-4</c:v>
                </c:pt>
                <c:pt idx="462">
                  <c:v>6.5091590934414681E-4</c:v>
                </c:pt>
                <c:pt idx="463">
                  <c:v>6.4810372482688701E-4</c:v>
                </c:pt>
                <c:pt idx="464">
                  <c:v>6.4530975434431244E-4</c:v>
                </c:pt>
                <c:pt idx="465">
                  <c:v>6.4253384069701866E-4</c:v>
                </c:pt>
                <c:pt idx="466">
                  <c:v>6.3977582838048192E-4</c:v>
                </c:pt>
                <c:pt idx="467">
                  <c:v>6.3703556356314568E-4</c:v>
                </c:pt>
                <c:pt idx="468">
                  <c:v>6.3431289406483459E-4</c:v>
                </c:pt>
                <c:pt idx="469">
                  <c:v>6.3160766933549638E-4</c:v>
                </c:pt>
                <c:pt idx="470">
                  <c:v>6.2891974043426189E-4</c:v>
                </c:pt>
                <c:pt idx="471">
                  <c:v>6.2624896000881695E-4</c:v>
                </c:pt>
                <c:pt idx="472">
                  <c:v>6.2359518227508501E-4</c:v>
                </c:pt>
                <c:pt idx="473">
                  <c:v>6.2095826299721105E-4</c:v>
                </c:pt>
                <c:pt idx="474">
                  <c:v>6.1833805946784445E-4</c:v>
                </c:pt>
                <c:pt idx="475">
                  <c:v>6.1573443048871374E-4</c:v>
                </c:pt>
                <c:pt idx="476">
                  <c:v>6.1314723635148957E-4</c:v>
                </c:pt>
                <c:pt idx="477">
                  <c:v>6.1057633881893129E-4</c:v>
                </c:pt>
                <c:pt idx="478">
                  <c:v>6.0802160110630908E-4</c:v>
                </c:pt>
                <c:pt idx="479">
                  <c:v>6.0548288786310407E-4</c:v>
                </c:pt>
                <c:pt idx="480">
                  <c:v>6.029600651549726E-4</c:v>
                </c:pt>
                <c:pt idx="481">
                  <c:v>6.0045300044597825E-4</c:v>
                </c:pt>
                <c:pt idx="482">
                  <c:v>5.9796156258108159E-4</c:v>
                </c:pt>
                <c:pt idx="483">
                  <c:v>5.9548562176888733E-4</c:v>
                </c:pt>
                <c:pt idx="484">
                  <c:v>5.9302504956464065E-4</c:v>
                </c:pt>
                <c:pt idx="485">
                  <c:v>5.9057971885347386E-4</c:v>
                </c:pt>
                <c:pt idx="486">
                  <c:v>5.8814950383389284E-4</c:v>
                </c:pt>
                <c:pt idx="487">
                  <c:v>5.8573428000150329E-4</c:v>
                </c:pt>
                <c:pt idx="488">
                  <c:v>5.8333392413297534E-4</c:v>
                </c:pt>
                <c:pt idx="489">
                  <c:v>5.8094831427023296E-4</c:v>
                </c:pt>
                <c:pt idx="490">
                  <c:v>5.785773297048777E-4</c:v>
                </c:pt>
                <c:pt idx="491">
                  <c:v>5.7622085096283113E-4</c:v>
                </c:pt>
                <c:pt idx="492">
                  <c:v>5.7387875978919911E-4</c:v>
                </c:pt>
                <c:pt idx="493">
                  <c:v>5.7155093913335267E-4</c:v>
                </c:pt>
                <c:pt idx="494">
                  <c:v>5.6923727313422118E-4</c:v>
                </c:pt>
                <c:pt idx="495">
                  <c:v>5.6693764710579538E-4</c:v>
                </c:pt>
                <c:pt idx="496">
                  <c:v>5.6465194752283569E-4</c:v>
                </c:pt>
                <c:pt idx="497">
                  <c:v>5.6238006200678384E-4</c:v>
                </c:pt>
                <c:pt idx="498">
                  <c:v>5.6012187931187409E-4</c:v>
                </c:pt>
                <c:pt idx="499">
                  <c:v>5.5787728931143887E-4</c:v>
                </c:pt>
              </c:numCache>
            </c:numRef>
          </c:xVal>
          <c:yVal>
            <c:numRef>
              <c:f>'Simulated data (high damping)'!$H$21:$H$520</c:f>
              <c:numCache>
                <c:formatCode>0.000</c:formatCode>
                <c:ptCount val="500"/>
                <c:pt idx="0">
                  <c:v>-5.021955281885631E-2</c:v>
                </c:pt>
                <c:pt idx="1">
                  <c:v>-8.0863004066050417E-2</c:v>
                </c:pt>
                <c:pt idx="2">
                  <c:v>-0.11228562482768831</c:v>
                </c:pt>
                <c:pt idx="3">
                  <c:v>-0.14480934334342646</c:v>
                </c:pt>
                <c:pt idx="4">
                  <c:v>-0.17878578980146828</c:v>
                </c:pt>
                <c:pt idx="5">
                  <c:v>-0.21460610151780313</c:v>
                </c:pt>
                <c:pt idx="6">
                  <c:v>-0.25271172734945341</c:v>
                </c:pt>
                <c:pt idx="7">
                  <c:v>-0.29360597513137054</c:v>
                </c:pt>
                <c:pt idx="8">
                  <c:v>-0.33786533537360869</c:v>
                </c:pt>
                <c:pt idx="9">
                  <c:v>-0.38614809212466034</c:v>
                </c:pt>
                <c:pt idx="10">
                  <c:v>-0.43919451552834005</c:v>
                </c:pt>
                <c:pt idx="11">
                  <c:v>-0.49780616775639919</c:v>
                </c:pt>
                <c:pt idx="12">
                  <c:v>-0.56277763910108936</c:v>
                </c:pt>
                <c:pt idx="13">
                  <c:v>-0.63472417787837121</c:v>
                </c:pt>
                <c:pt idx="14">
                  <c:v>-0.71368652724919457</c:v>
                </c:pt>
                <c:pt idx="15">
                  <c:v>-0.79826882403258492</c:v>
                </c:pt>
                <c:pt idx="16">
                  <c:v>-0.88383359264679984</c:v>
                </c:pt>
                <c:pt idx="17">
                  <c:v>-0.95895340751620683</c:v>
                </c:pt>
                <c:pt idx="18">
                  <c:v>-0.99934502636070255</c:v>
                </c:pt>
                <c:pt idx="19">
                  <c:v>-0.96100292429683332</c:v>
                </c:pt>
                <c:pt idx="20">
                  <c:v>-0.78420650045168205</c:v>
                </c:pt>
                <c:pt idx="21">
                  <c:v>-0.43378909160814971</c:v>
                </c:pt>
                <c:pt idx="22">
                  <c:v>3.2129343678833695E-2</c:v>
                </c:pt>
                <c:pt idx="23">
                  <c:v>0.47098490872760673</c:v>
                </c:pt>
                <c:pt idx="24">
                  <c:v>0.77563075196652365</c:v>
                </c:pt>
                <c:pt idx="25">
                  <c:v>0.93626099500604598</c:v>
                </c:pt>
                <c:pt idx="26">
                  <c:v>0.99483549357161694</c:v>
                </c:pt>
                <c:pt idx="27">
                  <c:v>0.99484085249580845</c:v>
                </c:pt>
                <c:pt idx="28">
                  <c:v>0.96549189514752998</c:v>
                </c:pt>
                <c:pt idx="29">
                  <c:v>0.9233874205982846</c:v>
                </c:pt>
                <c:pt idx="30">
                  <c:v>0.87721745626483383</c:v>
                </c:pt>
                <c:pt idx="31">
                  <c:v>0.83128330303929354</c:v>
                </c:pt>
                <c:pt idx="32">
                  <c:v>0.78757309994554214</c:v>
                </c:pt>
                <c:pt idx="33">
                  <c:v>0.74688780096213336</c:v>
                </c:pt>
                <c:pt idx="34">
                  <c:v>0.70943319170691888</c:v>
                </c:pt>
                <c:pt idx="35">
                  <c:v>0.67512758813646434</c:v>
                </c:pt>
                <c:pt idx="36">
                  <c:v>0.64376075990911175</c:v>
                </c:pt>
                <c:pt idx="37">
                  <c:v>0.6150752038353583</c:v>
                </c:pt>
                <c:pt idx="38">
                  <c:v>0.58880679847882911</c:v>
                </c:pt>
                <c:pt idx="39">
                  <c:v>0.5647041808362725</c:v>
                </c:pt>
                <c:pt idx="40">
                  <c:v>0.5425370182634397</c:v>
                </c:pt>
                <c:pt idx="41">
                  <c:v>0.52209856463800031</c:v>
                </c:pt>
                <c:pt idx="42">
                  <c:v>0.50320536813449723</c:v>
                </c:pt>
                <c:pt idx="43">
                  <c:v>0.48569565528923669</c:v>
                </c:pt>
                <c:pt idx="44">
                  <c:v>0.46942719489092344</c:v>
                </c:pt>
                <c:pt idx="45">
                  <c:v>0.45427505574569099</c:v>
                </c:pt>
                <c:pt idx="46">
                  <c:v>0.44012946179063428</c:v>
                </c:pt>
                <c:pt idx="47">
                  <c:v>0.42689383483355686</c:v>
                </c:pt>
                <c:pt idx="48">
                  <c:v>0.41448305531853191</c:v>
                </c:pt>
                <c:pt idx="49">
                  <c:v>0.4028219408902492</c:v>
                </c:pt>
                <c:pt idx="50">
                  <c:v>0.39184392789423556</c:v>
                </c:pt>
                <c:pt idx="51">
                  <c:v>0.38148993495422229</c:v>
                </c:pt>
                <c:pt idx="52">
                  <c:v>0.37170738632712735</c:v>
                </c:pt>
                <c:pt idx="53">
                  <c:v>0.36244937358479457</c:v>
                </c:pt>
                <c:pt idx="54">
                  <c:v>0.35367393606397618</c:v>
                </c:pt>
                <c:pt idx="55">
                  <c:v>0.34534344278947138</c:v>
                </c:pt>
                <c:pt idx="56">
                  <c:v>0.3374240608591349</c:v>
                </c:pt>
                <c:pt idx="57">
                  <c:v>0.32988529741257078</c:v>
                </c:pt>
                <c:pt idx="58">
                  <c:v>0.32269960421553101</c:v>
                </c:pt>
                <c:pt idx="59">
                  <c:v>0.31584203556016438</c:v>
                </c:pt>
                <c:pt idx="60">
                  <c:v>0.30928995161523154</c:v>
                </c:pt>
                <c:pt idx="61">
                  <c:v>0.30302276058074512</c:v>
                </c:pt>
                <c:pt idx="62">
                  <c:v>0.29702169403340806</c:v>
                </c:pt>
                <c:pt idx="63">
                  <c:v>0.29126961071836499</c:v>
                </c:pt>
                <c:pt idx="64">
                  <c:v>0.28575082477317654</c:v>
                </c:pt>
                <c:pt idx="65">
                  <c:v>0.28045095498310485</c:v>
                </c:pt>
                <c:pt idx="66">
                  <c:v>0.27535679218146258</c:v>
                </c:pt>
                <c:pt idx="67">
                  <c:v>0.2704561823409895</c:v>
                </c:pt>
                <c:pt idx="68">
                  <c:v>0.26573792326550844</c:v>
                </c:pt>
                <c:pt idx="69">
                  <c:v>0.26119167309688601</c:v>
                </c:pt>
                <c:pt idx="70">
                  <c:v>0.25680786911007025</c:v>
                </c:pt>
                <c:pt idx="71">
                  <c:v>0.25257765548663957</c:v>
                </c:pt>
                <c:pt idx="72">
                  <c:v>0.24849281894143668</c:v>
                </c:pt>
                <c:pt idx="73">
                  <c:v>0.2445457312329721</c:v>
                </c:pt>
                <c:pt idx="74">
                  <c:v>0.24072929772087709</c:v>
                </c:pt>
                <c:pt idx="75">
                  <c:v>0.23703691124657109</c:v>
                </c:pt>
                <c:pt idx="76">
                  <c:v>0.23346241070959534</c:v>
                </c:pt>
                <c:pt idx="77">
                  <c:v>0.23000004379438238</c:v>
                </c:pt>
                <c:pt idx="78">
                  <c:v>0.22664443337275089</c:v>
                </c:pt>
                <c:pt idx="79">
                  <c:v>0.22339054716796033</c:v>
                </c:pt>
                <c:pt idx="80">
                  <c:v>0.2202336703182444</c:v>
                </c:pt>
                <c:pt idx="81">
                  <c:v>0.21716938052264956</c:v>
                </c:pt>
                <c:pt idx="82">
                  <c:v>0.21419352549079809</c:v>
                </c:pt>
                <c:pt idx="83">
                  <c:v>0.21130220245177686</c:v>
                </c:pt>
                <c:pt idx="84">
                  <c:v>0.20849173950648092</c:v>
                </c:pt>
                <c:pt idx="85">
                  <c:v>0.20575867863305652</c:v>
                </c:pt>
                <c:pt idx="86">
                  <c:v>0.20309976017713077</c:v>
                </c:pt>
                <c:pt idx="87">
                  <c:v>0.20051190867774465</c:v>
                </c:pt>
                <c:pt idx="88">
                  <c:v>0.197992219896715</c:v>
                </c:pt>
                <c:pt idx="89">
                  <c:v>0.19553794893386836</c:v>
                </c:pt>
                <c:pt idx="90">
                  <c:v>0.19314649932349651</c:v>
                </c:pt>
                <c:pt idx="91">
                  <c:v>0.19081541301873006</c:v>
                </c:pt>
                <c:pt idx="92">
                  <c:v>0.18854236118050846</c:v>
                </c:pt>
                <c:pt idx="93">
                  <c:v>0.18632513569662859</c:v>
                </c:pt>
                <c:pt idx="94">
                  <c:v>0.18416164136412783</c:v>
                </c:pt>
                <c:pt idx="95">
                  <c:v>0.18204988867513458</c:v>
                </c:pt>
                <c:pt idx="96">
                  <c:v>0.17998798715240966</c:v>
                </c:pt>
                <c:pt idx="97">
                  <c:v>0.17797413918620711</c:v>
                </c:pt>
                <c:pt idx="98">
                  <c:v>0.17600663432888777</c:v>
                </c:pt>
                <c:pt idx="99">
                  <c:v>0.17408384400799001</c:v>
                </c:pt>
                <c:pt idx="100">
                  <c:v>0.17220421662227348</c:v>
                </c:pt>
                <c:pt idx="101">
                  <c:v>0.17036627298865015</c:v>
                </c:pt>
                <c:pt idx="102">
                  <c:v>0.16856860211095384</c:v>
                </c:pt>
                <c:pt idx="103">
                  <c:v>0.16680985724421979</c:v>
                </c:pt>
                <c:pt idx="104">
                  <c:v>0.16508875223057934</c:v>
                </c:pt>
                <c:pt idx="105">
                  <c:v>0.16340405808506217</c:v>
                </c:pt>
                <c:pt idx="106">
                  <c:v>0.16175459981156093</c:v>
                </c:pt>
                <c:pt idx="107">
                  <c:v>0.16013925343097804</c:v>
                </c:pt>
                <c:pt idx="108">
                  <c:v>0.15855694320516669</c:v>
                </c:pt>
                <c:pt idx="109">
                  <c:v>0.15700663904170958</c:v>
                </c:pt>
                <c:pt idx="110">
                  <c:v>0.15548735406587447</c:v>
                </c:pt>
                <c:pt idx="111">
                  <c:v>0.15399814234725462</c:v>
                </c:pt>
                <c:pt idx="112">
                  <c:v>0.15253809676965999</c:v>
                </c:pt>
                <c:pt idx="113">
                  <c:v>0.15110634703378351</c:v>
                </c:pt>
                <c:pt idx="114">
                  <c:v>0.14970205778303569</c:v>
                </c:pt>
                <c:pt idx="115">
                  <c:v>0.14832442684372846</c:v>
                </c:pt>
                <c:pt idx="116">
                  <c:v>0.14697268357150658</c:v>
                </c:pt>
                <c:pt idx="117">
                  <c:v>0.14564608729657549</c:v>
                </c:pt>
                <c:pt idx="118">
                  <c:v>0.14434392586086803</c:v>
                </c:pt>
                <c:pt idx="119">
                  <c:v>0.14306551424083247</c:v>
                </c:pt>
                <c:pt idx="120">
                  <c:v>0.14181019325001823</c:v>
                </c:pt>
                <c:pt idx="121">
                  <c:v>0.14057732831608324</c:v>
                </c:pt>
                <c:pt idx="122">
                  <c:v>0.13936630832726196</c:v>
                </c:pt>
                <c:pt idx="123">
                  <c:v>0.13817654454370434</c:v>
                </c:pt>
                <c:pt idx="124">
                  <c:v>0.13700746956944507</c:v>
                </c:pt>
                <c:pt idx="125">
                  <c:v>0.13585853638107404</c:v>
                </c:pt>
                <c:pt idx="126">
                  <c:v>0.1347292174094705</c:v>
                </c:pt>
                <c:pt idx="127">
                  <c:v>0.13361900367122756</c:v>
                </c:pt>
                <c:pt idx="128">
                  <c:v>0.13252740394663862</c:v>
                </c:pt>
                <c:pt idx="129">
                  <c:v>0.13145394400133978</c:v>
                </c:pt>
                <c:pt idx="130">
                  <c:v>0.13039816584891031</c:v>
                </c:pt>
                <c:pt idx="131">
                  <c:v>0.12935962705192158</c:v>
                </c:pt>
                <c:pt idx="132">
                  <c:v>0.12833790005910092</c:v>
                </c:pt>
                <c:pt idx="133">
                  <c:v>0.12733257157643665</c:v>
                </c:pt>
                <c:pt idx="134">
                  <c:v>0.12634324197020114</c:v>
                </c:pt>
                <c:pt idx="135">
                  <c:v>0.12536952470000431</c:v>
                </c:pt>
                <c:pt idx="136">
                  <c:v>0.12441104578011906</c:v>
                </c:pt>
                <c:pt idx="137">
                  <c:v>0.12346744326743492</c:v>
                </c:pt>
                <c:pt idx="138">
                  <c:v>0.12253836677450711</c:v>
                </c:pt>
                <c:pt idx="139">
                  <c:v>0.12162347700626799</c:v>
                </c:pt>
                <c:pt idx="140">
                  <c:v>0.12072244531906055</c:v>
                </c:pt>
                <c:pt idx="141">
                  <c:v>0.11983495330074086</c:v>
                </c:pt>
                <c:pt idx="142">
                  <c:v>0.11896069237067591</c:v>
                </c:pt>
                <c:pt idx="143">
                  <c:v>0.11809936339853878</c:v>
                </c:pt>
                <c:pt idx="144">
                  <c:v>0.11725067634087025</c:v>
                </c:pt>
                <c:pt idx="145">
                  <c:v>0.11641434989444283</c:v>
                </c:pt>
                <c:pt idx="146">
                  <c:v>0.1155901111655203</c:v>
                </c:pt>
                <c:pt idx="147">
                  <c:v>0.11477769535416411</c:v>
                </c:pt>
                <c:pt idx="148">
                  <c:v>0.11397684545278743</c:v>
                </c:pt>
                <c:pt idx="149">
                  <c:v>0.11318731195820729</c:v>
                </c:pt>
                <c:pt idx="150">
                  <c:v>0.11240885259649042</c:v>
                </c:pt>
                <c:pt idx="151">
                  <c:v>0.1116412320599291</c:v>
                </c:pt>
                <c:pt idx="152">
                  <c:v>0.11088422175552372</c:v>
                </c:pt>
                <c:pt idx="153">
                  <c:v>0.11013759956438504</c:v>
                </c:pt>
                <c:pt idx="154">
                  <c:v>0.10940114961150248</c:v>
                </c:pt>
                <c:pt idx="155">
                  <c:v>0.10867466204535836</c:v>
                </c:pt>
                <c:pt idx="156">
                  <c:v>0.10795793282689596</c:v>
                </c:pt>
                <c:pt idx="157">
                  <c:v>0.10725076352737879</c:v>
                </c:pt>
                <c:pt idx="158">
                  <c:v>0.10655296113470404</c:v>
                </c:pt>
                <c:pt idx="159">
                  <c:v>0.10586433786775702</c:v>
                </c:pt>
                <c:pt idx="160">
                  <c:v>0.10518471099841796</c:v>
                </c:pt>
                <c:pt idx="161">
                  <c:v>0.1045139026808523</c:v>
                </c:pt>
                <c:pt idx="162">
                  <c:v>0.10385173978773715</c:v>
                </c:pt>
                <c:pt idx="163">
                  <c:v>0.10319805375309485</c:v>
                </c:pt>
                <c:pt idx="164">
                  <c:v>0.10255268042142276</c:v>
                </c:pt>
                <c:pt idx="165">
                  <c:v>0.10191545990282433</c:v>
                </c:pt>
                <c:pt idx="166">
                  <c:v>0.10128623643386352</c:v>
                </c:pt>
                <c:pt idx="167">
                  <c:v>0.10066485824387855</c:v>
                </c:pt>
                <c:pt idx="168">
                  <c:v>0.10005117742650421</c:v>
                </c:pt>
                <c:pt idx="169">
                  <c:v>9.94450498161671E-2</c:v>
                </c:pt>
                <c:pt idx="170">
                  <c:v>9.8846334869327854E-2</c:v>
                </c:pt>
                <c:pt idx="171">
                  <c:v>9.82548955502585E-2</c:v>
                </c:pt>
                <c:pt idx="172">
                  <c:v>9.7670598221151844E-2</c:v>
                </c:pt>
                <c:pt idx="173">
                  <c:v>9.7093312536371656E-2</c:v>
                </c:pt>
                <c:pt idx="174">
                  <c:v>9.6522911340661363E-2</c:v>
                </c:pt>
                <c:pt idx="175">
                  <c:v>9.5959270571138067E-2</c:v>
                </c:pt>
                <c:pt idx="176">
                  <c:v>9.5402269162907921E-2</c:v>
                </c:pt>
                <c:pt idx="177">
                  <c:v>9.4851788958146291E-2</c:v>
                </c:pt>
                <c:pt idx="178">
                  <c:v>9.4307714618494382E-2</c:v>
                </c:pt>
                <c:pt idx="179">
                  <c:v>9.3769933540631026E-2</c:v>
                </c:pt>
                <c:pt idx="180">
                  <c:v>9.3238335774885356E-2</c:v>
                </c:pt>
                <c:pt idx="181">
                  <c:v>9.2712813946762243E-2</c:v>
                </c:pt>
                <c:pt idx="182">
                  <c:v>9.2193263181259186E-2</c:v>
                </c:pt>
                <c:pt idx="183">
                  <c:v>9.1679581029858334E-2</c:v>
                </c:pt>
                <c:pt idx="184">
                  <c:v>9.1171667400083284E-2</c:v>
                </c:pt>
                <c:pt idx="185">
                  <c:v>9.0669424487515818E-2</c:v>
                </c:pt>
                <c:pt idx="186">
                  <c:v>9.017275671017172E-2</c:v>
                </c:pt>
                <c:pt idx="187">
                  <c:v>8.9681570645140429E-2</c:v>
                </c:pt>
                <c:pt idx="188">
                  <c:v>8.9195774967397376E-2</c:v>
                </c:pt>
                <c:pt idx="189">
                  <c:v>8.8715280390701576E-2</c:v>
                </c:pt>
                <c:pt idx="190">
                  <c:v>8.8239999610496306E-2</c:v>
                </c:pt>
                <c:pt idx="191">
                  <c:v>8.7769847248732477E-2</c:v>
                </c:pt>
                <c:pt idx="192">
                  <c:v>8.7304739800540168E-2</c:v>
                </c:pt>
                <c:pt idx="193">
                  <c:v>8.6844595582675405E-2</c:v>
                </c:pt>
                <c:pt idx="194">
                  <c:v>8.6389334683673283E-2</c:v>
                </c:pt>
                <c:pt idx="195">
                  <c:v>8.593887891564149E-2</c:v>
                </c:pt>
                <c:pt idx="196">
                  <c:v>8.5493151767631476E-2</c:v>
                </c:pt>
                <c:pt idx="197">
                  <c:v>8.5052078360526362E-2</c:v>
                </c:pt>
                <c:pt idx="198">
                  <c:v>8.4615585403388607E-2</c:v>
                </c:pt>
                <c:pt idx="199">
                  <c:v>8.4183601151211887E-2</c:v>
                </c:pt>
                <c:pt idx="200">
                  <c:v>8.3756055364024543E-2</c:v>
                </c:pt>
                <c:pt idx="201">
                  <c:v>8.3332879267294019E-2</c:v>
                </c:pt>
                <c:pt idx="202">
                  <c:v>8.291400551358423E-2</c:v>
                </c:pt>
                <c:pt idx="203">
                  <c:v>8.2499368145419166E-2</c:v>
                </c:pt>
                <c:pt idx="204">
                  <c:v>8.208890255930866E-2</c:v>
                </c:pt>
                <c:pt idx="205">
                  <c:v>8.1682545470893944E-2</c:v>
                </c:pt>
                <c:pt idx="206">
                  <c:v>8.1280234881171934E-2</c:v>
                </c:pt>
                <c:pt idx="207">
                  <c:v>8.0881910043759483E-2</c:v>
                </c:pt>
                <c:pt idx="208">
                  <c:v>8.0487511433160311E-2</c:v>
                </c:pt>
                <c:pt idx="209">
                  <c:v>8.0096980713998497E-2</c:v>
                </c:pt>
                <c:pt idx="210">
                  <c:v>7.9710260711184353E-2</c:v>
                </c:pt>
                <c:pt idx="211">
                  <c:v>7.9327295380979476E-2</c:v>
                </c:pt>
                <c:pt idx="212">
                  <c:v>7.8948029782929446E-2</c:v>
                </c:pt>
                <c:pt idx="213">
                  <c:v>7.8572410052634045E-2</c:v>
                </c:pt>
                <c:pt idx="214">
                  <c:v>7.8200383375325047E-2</c:v>
                </c:pt>
                <c:pt idx="215">
                  <c:v>7.7831897960224716E-2</c:v>
                </c:pt>
                <c:pt idx="216">
                  <c:v>7.7466903015656868E-2</c:v>
                </c:pt>
                <c:pt idx="217">
                  <c:v>7.7105348724885753E-2</c:v>
                </c:pt>
                <c:pt idx="218">
                  <c:v>7.6747186222657165E-2</c:v>
                </c:pt>
                <c:pt idx="219">
                  <c:v>7.6392367572418393E-2</c:v>
                </c:pt>
                <c:pt idx="220">
                  <c:v>7.6040845744193744E-2</c:v>
                </c:pt>
                <c:pt idx="221">
                  <c:v>7.5692574593093864E-2</c:v>
                </c:pt>
                <c:pt idx="222">
                  <c:v>7.5347508838437618E-2</c:v>
                </c:pt>
                <c:pt idx="223">
                  <c:v>7.5005604043465846E-2</c:v>
                </c:pt>
                <c:pt idx="224">
                  <c:v>7.4666816595627808E-2</c:v>
                </c:pt>
                <c:pt idx="225">
                  <c:v>7.4331103687421185E-2</c:v>
                </c:pt>
                <c:pt idx="226">
                  <c:v>7.3998423297767568E-2</c:v>
                </c:pt>
                <c:pt idx="227">
                  <c:v>7.3668734173906E-2</c:v>
                </c:pt>
                <c:pt idx="228">
                  <c:v>7.334199581378735E-2</c:v>
                </c:pt>
                <c:pt idx="229">
                  <c:v>7.3018168448954215E-2</c:v>
                </c:pt>
                <c:pt idx="230">
                  <c:v>7.2697213027889743E-2</c:v>
                </c:pt>
                <c:pt idx="231">
                  <c:v>7.2379091199820902E-2</c:v>
                </c:pt>
                <c:pt idx="232">
                  <c:v>7.2063765298961746E-2</c:v>
                </c:pt>
                <c:pt idx="233">
                  <c:v>7.1751198329182378E-2</c:v>
                </c:pt>
                <c:pt idx="234">
                  <c:v>7.1441353949090527E-2</c:v>
                </c:pt>
                <c:pt idx="235">
                  <c:v>7.113419645751258E-2</c:v>
                </c:pt>
                <c:pt idx="236">
                  <c:v>7.0829690779361645E-2</c:v>
                </c:pt>
                <c:pt idx="237">
                  <c:v>7.0527802451880561E-2</c:v>
                </c:pt>
                <c:pt idx="238">
                  <c:v>7.022849761124822E-2</c:v>
                </c:pt>
                <c:pt idx="239">
                  <c:v>6.9931742979538081E-2</c:v>
                </c:pt>
                <c:pt idx="240">
                  <c:v>6.9637505852018042E-2</c:v>
                </c:pt>
                <c:pt idx="241">
                  <c:v>6.9345754084781025E-2</c:v>
                </c:pt>
                <c:pt idx="242">
                  <c:v>6.9056456082696713E-2</c:v>
                </c:pt>
                <c:pt idx="243">
                  <c:v>6.8769580787674006E-2</c:v>
                </c:pt>
                <c:pt idx="244">
                  <c:v>6.8485097667225561E-2</c:v>
                </c:pt>
                <c:pt idx="245">
                  <c:v>6.8202976703324703E-2</c:v>
                </c:pt>
                <c:pt idx="246">
                  <c:v>6.7923188381546526E-2</c:v>
                </c:pt>
                <c:pt idx="247">
                  <c:v>6.7645703680484254E-2</c:v>
                </c:pt>
                <c:pt idx="248">
                  <c:v>6.737049406143307E-2</c:v>
                </c:pt>
                <c:pt idx="249">
                  <c:v>6.7097531458333234E-2</c:v>
                </c:pt>
                <c:pt idx="250">
                  <c:v>6.6826788267965176E-2</c:v>
                </c:pt>
                <c:pt idx="251">
                  <c:v>6.6558237340388876E-2</c:v>
                </c:pt>
                <c:pt idx="252">
                  <c:v>6.6291851969620674E-2</c:v>
                </c:pt>
                <c:pt idx="253">
                  <c:v>6.6027605884540624E-2</c:v>
                </c:pt>
                <c:pt idx="254">
                  <c:v>6.5765473240023339E-2</c:v>
                </c:pt>
                <c:pt idx="255">
                  <c:v>6.5505428608286551E-2</c:v>
                </c:pt>
                <c:pt idx="256">
                  <c:v>6.5247446970450623E-2</c:v>
                </c:pt>
                <c:pt idx="257">
                  <c:v>6.4991503708303297E-2</c:v>
                </c:pt>
                <c:pt idx="258">
                  <c:v>6.4737574596263558E-2</c:v>
                </c:pt>
                <c:pt idx="259">
                  <c:v>6.4485635793539497E-2</c:v>
                </c:pt>
                <c:pt idx="260">
                  <c:v>6.4235663836474097E-2</c:v>
                </c:pt>
                <c:pt idx="261">
                  <c:v>6.3987635631074152E-2</c:v>
                </c:pt>
                <c:pt idx="262">
                  <c:v>6.3741528445716872E-2</c:v>
                </c:pt>
                <c:pt idx="263">
                  <c:v>6.3497319904029639E-2</c:v>
                </c:pt>
                <c:pt idx="264">
                  <c:v>6.3254987977937632E-2</c:v>
                </c:pt>
                <c:pt idx="265">
                  <c:v>6.3014510980875113E-2</c:v>
                </c:pt>
                <c:pt idx="266">
                  <c:v>6.2775867561155468E-2</c:v>
                </c:pt>
                <c:pt idx="267">
                  <c:v>6.253903669549625E-2</c:v>
                </c:pt>
                <c:pt idx="268">
                  <c:v>6.2303997682694311E-2</c:v>
                </c:pt>
                <c:pt idx="269">
                  <c:v>6.2070730137447509E-2</c:v>
                </c:pt>
                <c:pt idx="270">
                  <c:v>6.1839213984318735E-2</c:v>
                </c:pt>
                <c:pt idx="271">
                  <c:v>6.1609429451838463E-2</c:v>
                </c:pt>
                <c:pt idx="272">
                  <c:v>6.1381357066742206E-2</c:v>
                </c:pt>
                <c:pt idx="273">
                  <c:v>6.115497764833934E-2</c:v>
                </c:pt>
                <c:pt idx="274">
                  <c:v>6.0930272303009375E-2</c:v>
                </c:pt>
                <c:pt idx="275">
                  <c:v>6.0707222418822926E-2</c:v>
                </c:pt>
                <c:pt idx="276">
                  <c:v>6.0485809660283649E-2</c:v>
                </c:pt>
                <c:pt idx="277">
                  <c:v>6.0266015963188001E-2</c:v>
                </c:pt>
                <c:pt idx="278">
                  <c:v>6.0047823529600058E-2</c:v>
                </c:pt>
                <c:pt idx="279">
                  <c:v>5.9831214822937864E-2</c:v>
                </c:pt>
                <c:pt idx="280">
                  <c:v>5.9616172563169048E-2</c:v>
                </c:pt>
                <c:pt idx="281">
                  <c:v>5.9402679722112231E-2</c:v>
                </c:pt>
                <c:pt idx="282">
                  <c:v>5.9190719518841944E-2</c:v>
                </c:pt>
                <c:pt idx="283">
                  <c:v>5.8980275415194322E-2</c:v>
                </c:pt>
                <c:pt idx="284">
                  <c:v>5.877133111137086E-2</c:v>
                </c:pt>
                <c:pt idx="285">
                  <c:v>5.8563870541637759E-2</c:v>
                </c:pt>
                <c:pt idx="286">
                  <c:v>5.8357877870118598E-2</c:v>
                </c:pt>
                <c:pt idx="287">
                  <c:v>5.8153337486677788E-2</c:v>
                </c:pt>
                <c:pt idx="288">
                  <c:v>5.7950234002892537E-2</c:v>
                </c:pt>
                <c:pt idx="289">
                  <c:v>5.7748552248111318E-2</c:v>
                </c:pt>
                <c:pt idx="290">
                  <c:v>5.7548277265596269E-2</c:v>
                </c:pt>
                <c:pt idx="291">
                  <c:v>5.7349394308747886E-2</c:v>
                </c:pt>
                <c:pt idx="292">
                  <c:v>5.7151888837409646E-2</c:v>
                </c:pt>
                <c:pt idx="293">
                  <c:v>5.6955746514250713E-2</c:v>
                </c:pt>
                <c:pt idx="294">
                  <c:v>5.6760953201224755E-2</c:v>
                </c:pt>
                <c:pt idx="295">
                  <c:v>5.6567494956103054E-2</c:v>
                </c:pt>
                <c:pt idx="296">
                  <c:v>5.6375358029080044E-2</c:v>
                </c:pt>
                <c:pt idx="297">
                  <c:v>5.6184528859449537E-2</c:v>
                </c:pt>
                <c:pt idx="298">
                  <c:v>5.5994994072349882E-2</c:v>
                </c:pt>
                <c:pt idx="299">
                  <c:v>5.5806740475576433E-2</c:v>
                </c:pt>
                <c:pt idx="300">
                  <c:v>5.5619755056459663E-2</c:v>
                </c:pt>
                <c:pt idx="301">
                  <c:v>5.5434024978807415E-2</c:v>
                </c:pt>
                <c:pt idx="302">
                  <c:v>5.5249537579909636E-2</c:v>
                </c:pt>
                <c:pt idx="303">
                  <c:v>5.5066280367604178E-2</c:v>
                </c:pt>
                <c:pt idx="304">
                  <c:v>5.4884241017402254E-2</c:v>
                </c:pt>
                <c:pt idx="305">
                  <c:v>5.4703407369672087E-2</c:v>
                </c:pt>
                <c:pt idx="306">
                  <c:v>5.4523767426879262E-2</c:v>
                </c:pt>
                <c:pt idx="307">
                  <c:v>5.4345309350882672E-2</c:v>
                </c:pt>
                <c:pt idx="308">
                  <c:v>5.4168021460284592E-2</c:v>
                </c:pt>
                <c:pt idx="309">
                  <c:v>5.3991892227833647E-2</c:v>
                </c:pt>
                <c:pt idx="310">
                  <c:v>5.3816910277879548E-2</c:v>
                </c:pt>
                <c:pt idx="311">
                  <c:v>5.3643064383878183E-2</c:v>
                </c:pt>
                <c:pt idx="312">
                  <c:v>5.3470343465946049E-2</c:v>
                </c:pt>
                <c:pt idx="313">
                  <c:v>5.3298736588462875E-2</c:v>
                </c:pt>
                <c:pt idx="314">
                  <c:v>5.3128232957721351E-2</c:v>
                </c:pt>
                <c:pt idx="315">
                  <c:v>5.2958821919622784E-2</c:v>
                </c:pt>
                <c:pt idx="316">
                  <c:v>5.2790492957417584E-2</c:v>
                </c:pt>
                <c:pt idx="317">
                  <c:v>5.2623235689489956E-2</c:v>
                </c:pt>
                <c:pt idx="318">
                  <c:v>5.2457039867185154E-2</c:v>
                </c:pt>
                <c:pt idx="319">
                  <c:v>5.2291895372678941E-2</c:v>
                </c:pt>
                <c:pt idx="320">
                  <c:v>5.2127792216887972E-2</c:v>
                </c:pt>
                <c:pt idx="321">
                  <c:v>5.1964720537420128E-2</c:v>
                </c:pt>
                <c:pt idx="322">
                  <c:v>5.18026705965643E-2</c:v>
                </c:pt>
                <c:pt idx="323">
                  <c:v>5.1641632779318179E-2</c:v>
                </c:pt>
                <c:pt idx="324">
                  <c:v>5.1481597591453744E-2</c:v>
                </c:pt>
                <c:pt idx="325">
                  <c:v>5.1322555657619229E-2</c:v>
                </c:pt>
                <c:pt idx="326">
                  <c:v>5.1164497719476953E-2</c:v>
                </c:pt>
                <c:pt idx="327">
                  <c:v>5.1007414633876237E-2</c:v>
                </c:pt>
                <c:pt idx="328">
                  <c:v>5.0851297371060394E-2</c:v>
                </c:pt>
                <c:pt idx="329">
                  <c:v>5.069613701290749E-2</c:v>
                </c:pt>
                <c:pt idx="330">
                  <c:v>5.0541924751203657E-2</c:v>
                </c:pt>
                <c:pt idx="331">
                  <c:v>5.0388651885948606E-2</c:v>
                </c:pt>
                <c:pt idx="332">
                  <c:v>5.023630982369242E-2</c:v>
                </c:pt>
                <c:pt idx="333">
                  <c:v>5.0084890075903103E-2</c:v>
                </c:pt>
                <c:pt idx="334">
                  <c:v>4.9934384257364163E-2</c:v>
                </c:pt>
                <c:pt idx="335">
                  <c:v>4.9784784084601512E-2</c:v>
                </c:pt>
                <c:pt idx="336">
                  <c:v>4.9636081374339169E-2</c:v>
                </c:pt>
                <c:pt idx="337">
                  <c:v>4.9488268041983176E-2</c:v>
                </c:pt>
                <c:pt idx="338">
                  <c:v>4.9341336100132881E-2</c:v>
                </c:pt>
                <c:pt idx="339">
                  <c:v>4.9195277657119355E-2</c:v>
                </c:pt>
                <c:pt idx="340">
                  <c:v>4.9050084915570155E-2</c:v>
                </c:pt>
                <c:pt idx="341">
                  <c:v>4.8905750170999816E-2</c:v>
                </c:pt>
                <c:pt idx="342">
                  <c:v>4.8762265810425837E-2</c:v>
                </c:pt>
                <c:pt idx="343">
                  <c:v>4.8619624311009212E-2</c:v>
                </c:pt>
                <c:pt idx="344">
                  <c:v>4.8477818238719342E-2</c:v>
                </c:pt>
                <c:pt idx="345">
                  <c:v>4.8336840247022714E-2</c:v>
                </c:pt>
                <c:pt idx="346">
                  <c:v>4.819668307559466E-2</c:v>
                </c:pt>
                <c:pt idx="347">
                  <c:v>4.8057339549054057E-2</c:v>
                </c:pt>
                <c:pt idx="348">
                  <c:v>4.7918802575720294E-2</c:v>
                </c:pt>
                <c:pt idx="349">
                  <c:v>4.7781065146391972E-2</c:v>
                </c:pt>
                <c:pt idx="350">
                  <c:v>4.7644120333147126E-2</c:v>
                </c:pt>
                <c:pt idx="351">
                  <c:v>4.7507961288164285E-2</c:v>
                </c:pt>
                <c:pt idx="352">
                  <c:v>4.737258124256416E-2</c:v>
                </c:pt>
                <c:pt idx="353">
                  <c:v>4.7237973505271411E-2</c:v>
                </c:pt>
                <c:pt idx="354">
                  <c:v>4.7104131461896084E-2</c:v>
                </c:pt>
                <c:pt idx="355">
                  <c:v>4.697104857363435E-2</c:v>
                </c:pt>
                <c:pt idx="356">
                  <c:v>4.6838718376188256E-2</c:v>
                </c:pt>
                <c:pt idx="357">
                  <c:v>4.6707134478703838E-2</c:v>
                </c:pt>
                <c:pt idx="358">
                  <c:v>4.6576290562727607E-2</c:v>
                </c:pt>
                <c:pt idx="359">
                  <c:v>4.6446180381180674E-2</c:v>
                </c:pt>
                <c:pt idx="360">
                  <c:v>4.6316797757350384E-2</c:v>
                </c:pt>
                <c:pt idx="361">
                  <c:v>4.6188136583899031E-2</c:v>
                </c:pt>
                <c:pt idx="362">
                  <c:v>4.6060190821889418E-2</c:v>
                </c:pt>
                <c:pt idx="363">
                  <c:v>4.5932954499826741E-2</c:v>
                </c:pt>
                <c:pt idx="364">
                  <c:v>4.5806421712716601E-2</c:v>
                </c:pt>
                <c:pt idx="365">
                  <c:v>4.5680586621138886E-2</c:v>
                </c:pt>
                <c:pt idx="366">
                  <c:v>4.5555443450337046E-2</c:v>
                </c:pt>
                <c:pt idx="367">
                  <c:v>4.5430986489322624E-2</c:v>
                </c:pt>
                <c:pt idx="368">
                  <c:v>4.5307210089994596E-2</c:v>
                </c:pt>
                <c:pt idx="369">
                  <c:v>4.5184108666273405E-2</c:v>
                </c:pt>
                <c:pt idx="370">
                  <c:v>4.5061676693249217E-2</c:v>
                </c:pt>
                <c:pt idx="371">
                  <c:v>4.4939908706344255E-2</c:v>
                </c:pt>
                <c:pt idx="372">
                  <c:v>4.4818799300488932E-2</c:v>
                </c:pt>
                <c:pt idx="373">
                  <c:v>4.4698343129311438E-2</c:v>
                </c:pt>
                <c:pt idx="374">
                  <c:v>4.4578534904340592E-2</c:v>
                </c:pt>
                <c:pt idx="375">
                  <c:v>4.4459369394221765E-2</c:v>
                </c:pt>
                <c:pt idx="376">
                  <c:v>4.4340841423945343E-2</c:v>
                </c:pt>
                <c:pt idx="377">
                  <c:v>4.4222945874087954E-2</c:v>
                </c:pt>
                <c:pt idx="378">
                  <c:v>4.4105677680065805E-2</c:v>
                </c:pt>
                <c:pt idx="379">
                  <c:v>4.3989031831400079E-2</c:v>
                </c:pt>
                <c:pt idx="380">
                  <c:v>4.3873003370994104E-2</c:v>
                </c:pt>
                <c:pt idx="381">
                  <c:v>4.3757587394422322E-2</c:v>
                </c:pt>
                <c:pt idx="382">
                  <c:v>4.3642779049230293E-2</c:v>
                </c:pt>
                <c:pt idx="383">
                  <c:v>4.3528573534246141E-2</c:v>
                </c:pt>
                <c:pt idx="384">
                  <c:v>4.341496609890285E-2</c:v>
                </c:pt>
                <c:pt idx="385">
                  <c:v>4.3301952042571229E-2</c:v>
                </c:pt>
                <c:pt idx="386">
                  <c:v>4.3189526713903643E-2</c:v>
                </c:pt>
                <c:pt idx="387">
                  <c:v>4.3077685510187813E-2</c:v>
                </c:pt>
                <c:pt idx="388">
                  <c:v>4.2966423876711068E-2</c:v>
                </c:pt>
                <c:pt idx="389">
                  <c:v>4.2855737306134366E-2</c:v>
                </c:pt>
                <c:pt idx="390">
                  <c:v>4.2745621337876148E-2</c:v>
                </c:pt>
                <c:pt idx="391">
                  <c:v>4.2636071557506011E-2</c:v>
                </c:pt>
                <c:pt idx="392">
                  <c:v>4.2527083596147444E-2</c:v>
                </c:pt>
                <c:pt idx="393">
                  <c:v>4.2418653129890183E-2</c:v>
                </c:pt>
                <c:pt idx="394">
                  <c:v>4.2310775879211539E-2</c:v>
                </c:pt>
                <c:pt idx="395">
                  <c:v>4.2203447608406601E-2</c:v>
                </c:pt>
                <c:pt idx="396">
                  <c:v>4.2096664125027279E-2</c:v>
                </c:pt>
                <c:pt idx="397">
                  <c:v>4.1990421279330011E-2</c:v>
                </c:pt>
                <c:pt idx="398">
                  <c:v>4.1884714963731841E-2</c:v>
                </c:pt>
                <c:pt idx="399">
                  <c:v>4.177954111227488E-2</c:v>
                </c:pt>
                <c:pt idx="400">
                  <c:v>4.1674895700098892E-2</c:v>
                </c:pt>
                <c:pt idx="401">
                  <c:v>4.1570774742921889E-2</c:v>
                </c:pt>
                <c:pt idx="402">
                  <c:v>4.1467174296528686E-2</c:v>
                </c:pt>
                <c:pt idx="403">
                  <c:v>4.1364090456267114E-2</c:v>
                </c:pt>
                <c:pt idx="404">
                  <c:v>4.1261519356551819E-2</c:v>
                </c:pt>
                <c:pt idx="405">
                  <c:v>4.1159457170375634E-2</c:v>
                </c:pt>
                <c:pt idx="406">
                  <c:v>4.1057900108828149E-2</c:v>
                </c:pt>
                <c:pt idx="407">
                  <c:v>4.0956844420621655E-2</c:v>
                </c:pt>
                <c:pt idx="408">
                  <c:v>4.0856286391623947E-2</c:v>
                </c:pt>
                <c:pt idx="409">
                  <c:v>4.0756222344398331E-2</c:v>
                </c:pt>
                <c:pt idx="410">
                  <c:v>4.0656648637750294E-2</c:v>
                </c:pt>
                <c:pt idx="411">
                  <c:v>4.0557561666281002E-2</c:v>
                </c:pt>
                <c:pt idx="412">
                  <c:v>4.0458957859947242E-2</c:v>
                </c:pt>
                <c:pt idx="413">
                  <c:v>4.0360833683628097E-2</c:v>
                </c:pt>
                <c:pt idx="414">
                  <c:v>4.0263185636697806E-2</c:v>
                </c:pt>
                <c:pt idx="415">
                  <c:v>4.0166010252604877E-2</c:v>
                </c:pt>
                <c:pt idx="416">
                  <c:v>4.0069304098457575E-2</c:v>
                </c:pt>
                <c:pt idx="417">
                  <c:v>3.9973063774615222E-2</c:v>
                </c:pt>
                <c:pt idx="418">
                  <c:v>3.9877285914285583E-2</c:v>
                </c:pt>
                <c:pt idx="419">
                  <c:v>3.9781967183128063E-2</c:v>
                </c:pt>
                <c:pt idx="420">
                  <c:v>3.9687104278862656E-2</c:v>
                </c:pt>
                <c:pt idx="421">
                  <c:v>3.9592693930884618E-2</c:v>
                </c:pt>
                <c:pt idx="422">
                  <c:v>3.9498732899884544E-2</c:v>
                </c:pt>
                <c:pt idx="423">
                  <c:v>3.9405217977474052E-2</c:v>
                </c:pt>
                <c:pt idx="424">
                  <c:v>3.9312145985816845E-2</c:v>
                </c:pt>
                <c:pt idx="425">
                  <c:v>3.9219513777264896E-2</c:v>
                </c:pt>
                <c:pt idx="426">
                  <c:v>3.9127318234000022E-2</c:v>
                </c:pt>
                <c:pt idx="427">
                  <c:v>3.903555626768046E-2</c:v>
                </c:pt>
                <c:pt idx="428">
                  <c:v>3.8944224819092502E-2</c:v>
                </c:pt>
                <c:pt idx="429">
                  <c:v>3.8853320857807024E-2</c:v>
                </c:pt>
                <c:pt idx="430">
                  <c:v>3.8762841381840947E-2</c:v>
                </c:pt>
                <c:pt idx="431">
                  <c:v>3.8672783417323428E-2</c:v>
                </c:pt>
                <c:pt idx="432">
                  <c:v>3.8583144018166773E-2</c:v>
                </c:pt>
                <c:pt idx="433">
                  <c:v>3.8493920265741929E-2</c:v>
                </c:pt>
                <c:pt idx="434">
                  <c:v>3.8405109268558606E-2</c:v>
                </c:pt>
                <c:pt idx="435">
                  <c:v>3.8316708161949785E-2</c:v>
                </c:pt>
                <c:pt idx="436">
                  <c:v>3.8228714107760686E-2</c:v>
                </c:pt>
                <c:pt idx="437">
                  <c:v>3.8141124294042025E-2</c:v>
                </c:pt>
                <c:pt idx="438">
                  <c:v>3.8053935934747582E-2</c:v>
                </c:pt>
                <c:pt idx="439">
                  <c:v>3.7967146269435877E-2</c:v>
                </c:pt>
                <c:pt idx="440">
                  <c:v>3.7880752562976051E-2</c:v>
                </c:pt>
                <c:pt idx="441">
                  <c:v>3.7794752105257727E-2</c:v>
                </c:pt>
                <c:pt idx="442">
                  <c:v>3.7709142210904947E-2</c:v>
                </c:pt>
                <c:pt idx="443">
                  <c:v>3.7623920218993946E-2</c:v>
                </c:pt>
                <c:pt idx="444">
                  <c:v>3.7539083492774857E-2</c:v>
                </c:pt>
                <c:pt idx="445">
                  <c:v>3.7454629419397159E-2</c:v>
                </c:pt>
                <c:pt idx="446">
                  <c:v>3.7370555409638941E-2</c:v>
                </c:pt>
                <c:pt idx="447">
                  <c:v>3.7286858897639746E-2</c:v>
                </c:pt>
                <c:pt idx="448">
                  <c:v>3.7203537340637138E-2</c:v>
                </c:pt>
                <c:pt idx="449">
                  <c:v>3.7120588218706792E-2</c:v>
                </c:pt>
                <c:pt idx="450">
                  <c:v>3.7038009034506068E-2</c:v>
                </c:pt>
                <c:pt idx="451">
                  <c:v>3.6955797313021073E-2</c:v>
                </c:pt>
                <c:pt idx="452">
                  <c:v>3.6873950601317117E-2</c:v>
                </c:pt>
                <c:pt idx="453">
                  <c:v>3.6792466468292512E-2</c:v>
                </c:pt>
                <c:pt idx="454">
                  <c:v>3.6711342504435668E-2</c:v>
                </c:pt>
                <c:pt idx="455">
                  <c:v>3.6630576321585395E-2</c:v>
                </c:pt>
                <c:pt idx="456">
                  <c:v>3.6550165552694525E-2</c:v>
                </c:pt>
                <c:pt idx="457">
                  <c:v>3.6470107851596441E-2</c:v>
                </c:pt>
                <c:pt idx="458">
                  <c:v>3.6390400892774982E-2</c:v>
                </c:pt>
                <c:pt idx="459">
                  <c:v>3.6311042371137144E-2</c:v>
                </c:pt>
                <c:pt idx="460">
                  <c:v>3.6232030001788956E-2</c:v>
                </c:pt>
                <c:pt idx="461">
                  <c:v>3.6153361519814221E-2</c:v>
                </c:pt>
                <c:pt idx="462">
                  <c:v>3.6075034680056184E-2</c:v>
                </c:pt>
                <c:pt idx="463">
                  <c:v>3.5997047256902052E-2</c:v>
                </c:pt>
                <c:pt idx="464">
                  <c:v>3.5919397044070392E-2</c:v>
                </c:pt>
                <c:pt idx="465">
                  <c:v>3.5842081854401214E-2</c:v>
                </c:pt>
                <c:pt idx="466">
                  <c:v>3.5765099519648819E-2</c:v>
                </c:pt>
                <c:pt idx="467">
                  <c:v>3.5688447890277426E-2</c:v>
                </c:pt>
                <c:pt idx="468">
                  <c:v>3.5612124835259301E-2</c:v>
                </c:pt>
                <c:pt idx="469">
                  <c:v>3.553612824187561E-2</c:v>
                </c:pt>
                <c:pt idx="470">
                  <c:v>3.5460456015519816E-2</c:v>
                </c:pt>
                <c:pt idx="471">
                  <c:v>3.5385106079503584E-2</c:v>
                </c:pt>
                <c:pt idx="472">
                  <c:v>3.5310076374865197E-2</c:v>
                </c:pt>
                <c:pt idx="473">
                  <c:v>3.5235364860180425E-2</c:v>
                </c:pt>
                <c:pt idx="474">
                  <c:v>3.5160969511375852E-2</c:v>
                </c:pt>
                <c:pt idx="475">
                  <c:v>3.5086888321544531E-2</c:v>
                </c:pt>
                <c:pt idx="476">
                  <c:v>3.5013119300764013E-2</c:v>
                </c:pt>
                <c:pt idx="477">
                  <c:v>3.493966047591672E-2</c:v>
                </c:pt>
                <c:pt idx="478">
                  <c:v>3.4866509890512501E-2</c:v>
                </c:pt>
                <c:pt idx="479">
                  <c:v>3.47936656045136E-2</c:v>
                </c:pt>
                <c:pt idx="480">
                  <c:v>3.4721125694161671E-2</c:v>
                </c:pt>
                <c:pt idx="481">
                  <c:v>3.4648888251807043E-2</c:v>
                </c:pt>
                <c:pt idx="482">
                  <c:v>3.4576951385740164E-2</c:v>
                </c:pt>
                <c:pt idx="483">
                  <c:v>3.4505313220025133E-2</c:v>
                </c:pt>
                <c:pt idx="484">
                  <c:v>3.4433971894335259E-2</c:v>
                </c:pt>
                <c:pt idx="485">
                  <c:v>3.4362925563790794E-2</c:v>
                </c:pt>
                <c:pt idx="486">
                  <c:v>3.4292172398798615E-2</c:v>
                </c:pt>
                <c:pt idx="487">
                  <c:v>3.4221710584893886E-2</c:v>
                </c:pt>
                <c:pt idx="488">
                  <c:v>3.4151538322583747E-2</c:v>
                </c:pt>
                <c:pt idx="489">
                  <c:v>3.4081653827192908E-2</c:v>
                </c:pt>
                <c:pt idx="490">
                  <c:v>3.4012055328711127E-2</c:v>
                </c:pt>
                <c:pt idx="491">
                  <c:v>3.3942741071642663E-2</c:v>
                </c:pt>
                <c:pt idx="492">
                  <c:v>3.3873709314857454E-2</c:v>
                </c:pt>
                <c:pt idx="493">
                  <c:v>3.3804958331444236E-2</c:v>
                </c:pt>
                <c:pt idx="494">
                  <c:v>3.3736486408565379E-2</c:v>
                </c:pt>
                <c:pt idx="495">
                  <c:v>3.3668291847313618E-2</c:v>
                </c:pt>
                <c:pt idx="496">
                  <c:v>3.3600372962570374E-2</c:v>
                </c:pt>
                <c:pt idx="497">
                  <c:v>3.3532728082865927E-2</c:v>
                </c:pt>
                <c:pt idx="498">
                  <c:v>3.3465355550241271E-2</c:v>
                </c:pt>
                <c:pt idx="499">
                  <c:v>3.3398253720111598E-2</c:v>
                </c:pt>
              </c:numCache>
            </c:numRef>
          </c:yVal>
          <c:smooth val="1"/>
          <c:extLst>
            <c:ext xmlns:c16="http://schemas.microsoft.com/office/drawing/2014/chart" uri="{C3380CC4-5D6E-409C-BE32-E72D297353CC}">
              <c16:uniqueId val="{00000001-9C0F-435A-B753-72910CAC4934}"/>
            </c:ext>
          </c:extLst>
        </c:ser>
        <c:ser>
          <c:idx val="2"/>
          <c:order val="2"/>
          <c:tx>
            <c:strRef>
              <c:f>'Simulated data (high damping)'!$I$19</c:f>
              <c:strCache>
                <c:ptCount val="1"/>
                <c:pt idx="0">
                  <c:v>acceleration</c:v>
                </c:pt>
              </c:strCache>
            </c:strRef>
          </c:tx>
          <c:spPr>
            <a:ln w="28575" cmpd="sng">
              <a:solidFill>
                <a:schemeClr val="accent1"/>
              </a:solidFill>
            </a:ln>
          </c:spPr>
          <c:marker>
            <c:symbol val="none"/>
          </c:marker>
          <c:xVal>
            <c:numRef>
              <c:f>'Simulated data (high damping)'!$I$21:$I$520</c:f>
              <c:numCache>
                <c:formatCode>0.000</c:formatCode>
                <c:ptCount val="500"/>
                <c:pt idx="0">
                  <c:v>-5.021955281885631E-3</c:v>
                </c:pt>
                <c:pt idx="1">
                  <c:v>-1.2931598646234116E-2</c:v>
                </c:pt>
                <c:pt idx="2">
                  <c:v>-2.4684835758712238E-2</c:v>
                </c:pt>
                <c:pt idx="3">
                  <c:v>-4.0511792245976626E-2</c:v>
                </c:pt>
                <c:pt idx="4">
                  <c:v>-6.0729842427552853E-2</c:v>
                </c:pt>
                <c:pt idx="5">
                  <c:v>-8.5756426137575031E-2</c:v>
                </c:pt>
                <c:pt idx="6">
                  <c:v>-0.1161258498621837</c:v>
                </c:pt>
                <c:pt idx="7">
                  <c:v>-0.15251035822455158</c:v>
                </c:pt>
                <c:pt idx="8">
                  <c:v>-0.19574522736775607</c:v>
                </c:pt>
                <c:pt idx="9">
                  <c:v>-0.24685619516586504</c:v>
                </c:pt>
                <c:pt idx="10">
                  <c:v>-0.30708410113795165</c:v>
                </c:pt>
                <c:pt idx="11">
                  <c:v>-0.37789374017259331</c:v>
                </c:pt>
                <c:pt idx="12">
                  <c:v>-0.46093631483089237</c:v>
                </c:pt>
                <c:pt idx="13">
                  <c:v>-0.55789584051593932</c:v>
                </c:pt>
                <c:pt idx="14">
                  <c:v>-0.67006440484217988</c:v>
                </c:pt>
                <c:pt idx="15">
                  <c:v>-0.7973089817591994</c:v>
                </c:pt>
                <c:pt idx="16">
                  <c:v>-0.93573003405872657</c:v>
                </c:pt>
                <c:pt idx="17">
                  <c:v>-1.0727210262035007</c:v>
                </c:pt>
                <c:pt idx="18">
                  <c:v>-1.1777851903862313</c:v>
                </c:pt>
                <c:pt idx="19">
                  <c:v>-1.1901799743796457</c:v>
                </c:pt>
                <c:pt idx="20">
                  <c:v>-1.0182112056966834</c:v>
                </c:pt>
                <c:pt idx="21">
                  <c:v>-0.58922293846092988</c:v>
                </c:pt>
                <c:pt idx="22">
                  <c:v>4.5567007057135504E-2</c:v>
                </c:pt>
                <c:pt idx="23">
                  <c:v>0.69618931598693967</c:v>
                </c:pt>
                <c:pt idx="24">
                  <c:v>1.192979162593802</c:v>
                </c:pt>
                <c:pt idx="25">
                  <c:v>1.4961413174705842</c:v>
                </c:pt>
                <c:pt idx="26">
                  <c:v>1.6493535146929843</c:v>
                </c:pt>
                <c:pt idx="27">
                  <c:v>1.7089731037262674</c:v>
                </c:pt>
                <c:pt idx="28">
                  <c:v>1.7164085374456399</c:v>
                </c:pt>
                <c:pt idx="29">
                  <c:v>1.6968863019812175</c:v>
                </c:pt>
                <c:pt idx="30">
                  <c:v>1.6646036259261956</c:v>
                </c:pt>
                <c:pt idx="31">
                  <c:v>1.6272495599374397</c:v>
                </c:pt>
                <c:pt idx="32">
                  <c:v>1.5888774342989533</c:v>
                </c:pt>
                <c:pt idx="33">
                  <c:v>1.5515508907361681</c:v>
                </c:pt>
                <c:pt idx="34">
                  <c:v>1.5162535049207002</c:v>
                </c:pt>
                <c:pt idx="35">
                  <c:v>1.4833865483623647</c:v>
                </c:pt>
                <c:pt idx="36">
                  <c:v>1.4530415709130922</c:v>
                </c:pt>
                <c:pt idx="37">
                  <c:v>1.4251502017523883</c:v>
                </c:pt>
                <c:pt idx="38">
                  <c:v>1.3995666205926647</c:v>
                </c:pt>
                <c:pt idx="39">
                  <c:v>1.3761127933805768</c:v>
                </c:pt>
                <c:pt idx="40">
                  <c:v>1.3546029480048496</c:v>
                </c:pt>
                <c:pt idx="41">
                  <c:v>1.3348564103510245</c:v>
                </c:pt>
                <c:pt idx="42">
                  <c:v>1.3167039061587444</c:v>
                </c:pt>
                <c:pt idx="43">
                  <c:v>1.2999902148382865</c:v>
                </c:pt>
                <c:pt idx="44">
                  <c:v>1.2845748188848825</c:v>
                </c:pt>
                <c:pt idx="45">
                  <c:v>1.2703314885521797</c:v>
                </c:pt>
                <c:pt idx="46">
                  <c:v>1.2571473384572975</c:v>
                </c:pt>
                <c:pt idx="47">
                  <c:v>1.2449216602200248</c:v>
                </c:pt>
                <c:pt idx="48">
                  <c:v>1.2335647003077197</c:v>
                </c:pt>
                <c:pt idx="49">
                  <c:v>1.2229964738451462</c:v>
                </c:pt>
                <c:pt idx="50">
                  <c:v>1.213145659727064</c:v>
                </c:pt>
                <c:pt idx="51">
                  <c:v>1.2039485963244683</c:v>
                </c:pt>
                <c:pt idx="52">
                  <c:v>1.1953483824431697</c:v>
                </c:pt>
                <c:pt idx="53">
                  <c:v>1.1872940802839791</c:v>
                </c:pt>
                <c:pt idx="54">
                  <c:v>1.1797400131833442</c:v>
                </c:pt>
                <c:pt idx="55">
                  <c:v>1.1726451492234082</c:v>
                </c:pt>
                <c:pt idx="56">
                  <c:v>1.1659725614016168</c:v>
                </c:pt>
                <c:pt idx="57">
                  <c:v>1.1596889553529701</c:v>
                </c:pt>
                <c:pt idx="58">
                  <c:v>1.1537642562744073</c:v>
                </c:pt>
                <c:pt idx="59">
                  <c:v>1.1481712475072918</c:v>
                </c:pt>
                <c:pt idx="60">
                  <c:v>1.1428852540748013</c:v>
                </c:pt>
                <c:pt idx="61">
                  <c:v>1.137883865282967</c:v>
                </c:pt>
                <c:pt idx="62">
                  <c:v>1.1331466912452892</c:v>
                </c:pt>
                <c:pt idx="63">
                  <c:v>1.1286551488677974</c:v>
                </c:pt>
                <c:pt idx="64">
                  <c:v>1.1243922734311274</c:v>
                </c:pt>
                <c:pt idx="65">
                  <c:v>1.1203425524315063</c:v>
                </c:pt>
                <c:pt idx="66">
                  <c:v>1.1164917787991055</c:v>
                </c:pt>
                <c:pt idx="67">
                  <c:v>1.1128269210070543</c:v>
                </c:pt>
                <c:pt idx="68">
                  <c:v>1.1093360079246113</c:v>
                </c:pt>
                <c:pt idx="69">
                  <c:v>1.1060080265605623</c:v>
                </c:pt>
                <c:pt idx="70">
                  <c:v>1.1028328310941282</c:v>
                </c:pt>
                <c:pt idx="71">
                  <c:v>1.0998010618063545</c:v>
                </c:pt>
                <c:pt idx="72">
                  <c:v>1.0969040727100261</c:v>
                </c:pt>
                <c:pt idx="73">
                  <c:v>1.0941338668351381</c:v>
                </c:pt>
                <c:pt idx="74">
                  <c:v>1.0914830382634966</c:v>
                </c:pt>
                <c:pt idx="75">
                  <c:v>1.0889447201235269</c:v>
                </c:pt>
                <c:pt idx="76">
                  <c:v>1.0865125378575022</c:v>
                </c:pt>
                <c:pt idx="77">
                  <c:v>1.0841805671606144</c:v>
                </c:pt>
                <c:pt idx="78">
                  <c:v>1.0819432960665938</c:v>
                </c:pt>
                <c:pt idx="79">
                  <c:v>1.0797955907196808</c:v>
                </c:pt>
                <c:pt idx="80">
                  <c:v>1.077732664429101</c:v>
                </c:pt>
                <c:pt idx="81">
                  <c:v>1.0757500496510732</c:v>
                </c:pt>
                <c:pt idx="82">
                  <c:v>1.0738435725858315</c:v>
                </c:pt>
                <c:pt idx="83">
                  <c:v>1.0720093301140654</c:v>
                </c:pt>
                <c:pt idx="84">
                  <c:v>1.0702436688293613</c:v>
                </c:pt>
                <c:pt idx="85">
                  <c:v>1.0685431659513087</c:v>
                </c:pt>
                <c:pt idx="86">
                  <c:v>1.0669046119284835</c:v>
                </c:pt>
                <c:pt idx="87">
                  <c:v>1.065324994561998</c:v>
                </c:pt>
                <c:pt idx="88">
                  <c:v>1.0638014844991643</c:v>
                </c:pt>
                <c:pt idx="89">
                  <c:v>1.0623314219633617</c:v>
                </c:pt>
                <c:pt idx="90">
                  <c:v>1.0609123046007454</c:v>
                </c:pt>
                <c:pt idx="91">
                  <c:v>1.0595417763372699</c:v>
                </c:pt>
                <c:pt idx="92">
                  <c:v>1.0582176171508024</c:v>
                </c:pt>
                <c:pt idx="93">
                  <c:v>1.0569377336731007</c:v>
                </c:pt>
                <c:pt idx="94">
                  <c:v>1.0557001505452666</c:v>
                </c:pt>
                <c:pt idx="95">
                  <c:v>1.054503002458135</c:v>
                </c:pt>
                <c:pt idx="96">
                  <c:v>1.0533445268159967</c:v>
                </c:pt>
                <c:pt idx="97">
                  <c:v>1.0522230569682336</c:v>
                </c:pt>
                <c:pt idx="98">
                  <c:v>1.0511370159589557</c:v>
                </c:pt>
                <c:pt idx="99">
                  <c:v>1.0500849107495998</c:v>
                </c:pt>
                <c:pt idx="100">
                  <c:v>1.0490653268738468</c:v>
                </c:pt>
                <c:pt idx="101">
                  <c:v>1.0480769234880933</c:v>
                </c:pt>
                <c:pt idx="102">
                  <c:v>1.0471184287842163</c:v>
                </c:pt>
                <c:pt idx="103">
                  <c:v>1.0461886357344903</c:v>
                </c:pt>
                <c:pt idx="104">
                  <c:v>1.0452863981413143</c:v>
                </c:pt>
                <c:pt idx="105">
                  <c:v>1.0444106269669291</c:v>
                </c:pt>
                <c:pt idx="106">
                  <c:v>1.043560286920558</c:v>
                </c:pt>
                <c:pt idx="107">
                  <c:v>1.0427343932824333</c:v>
                </c:pt>
                <c:pt idx="108">
                  <c:v>1.0419320089460171</c:v>
                </c:pt>
                <c:pt idx="109">
                  <c:v>1.0411522416613574</c:v>
                </c:pt>
                <c:pt idx="110">
                  <c:v>1.0403942414640253</c:v>
                </c:pt>
                <c:pt idx="111">
                  <c:v>1.0396571982754144</c:v>
                </c:pt>
                <c:pt idx="112">
                  <c:v>1.0389403396614103</c:v>
                </c:pt>
                <c:pt idx="113">
                  <c:v>1.0382429287375361</c:v>
                </c:pt>
                <c:pt idx="114">
                  <c:v>1.0375642622096779</c:v>
                </c:pt>
                <c:pt idx="115">
                  <c:v>1.0369036685404063</c:v>
                </c:pt>
                <c:pt idx="116">
                  <c:v>1.0362605062317274</c:v>
                </c:pt>
                <c:pt idx="117">
                  <c:v>1.0356341622158509</c:v>
                </c:pt>
                <c:pt idx="118">
                  <c:v>1.0350240503462371</c:v>
                </c:pt>
                <c:pt idx="119">
                  <c:v>1.0344296099818115</c:v>
                </c:pt>
                <c:pt idx="120">
                  <c:v>1.0338503046577989</c:v>
                </c:pt>
                <c:pt idx="121">
                  <c:v>1.0332856208371353</c:v>
                </c:pt>
                <c:pt idx="122">
                  <c:v>1.0327350667369077</c:v>
                </c:pt>
                <c:pt idx="123">
                  <c:v>1.0321981712246748</c:v>
                </c:pt>
                <c:pt idx="124">
                  <c:v>1.0316744827799404</c:v>
                </c:pt>
                <c:pt idx="125">
                  <c:v>1.0311635685163931</c:v>
                </c:pt>
                <c:pt idx="126">
                  <c:v>1.0306650132608659</c:v>
                </c:pt>
                <c:pt idx="127">
                  <c:v>1.0301784186852647</c:v>
                </c:pt>
                <c:pt idx="128">
                  <c:v>1.0297034024880019</c:v>
                </c:pt>
                <c:pt idx="129">
                  <c:v>1.0292395976217132</c:v>
                </c:pt>
                <c:pt idx="130">
                  <c:v>1.0287866515642794</c:v>
                </c:pt>
                <c:pt idx="131">
                  <c:v>1.0283442256303865</c:v>
                </c:pt>
                <c:pt idx="132">
                  <c:v>1.0279119943210602</c:v>
                </c:pt>
                <c:pt idx="133">
                  <c:v>1.0274896447087778</c:v>
                </c:pt>
                <c:pt idx="134">
                  <c:v>1.0270768758559543</c:v>
                </c:pt>
                <c:pt idx="135">
                  <c:v>1.0266733982647251</c:v>
                </c:pt>
                <c:pt idx="136">
                  <c:v>1.0262789333561209</c:v>
                </c:pt>
                <c:pt idx="137">
                  <c:v>1.0258932129768312</c:v>
                </c:pt>
                <c:pt idx="138">
                  <c:v>1.0255159789319022</c:v>
                </c:pt>
                <c:pt idx="139">
                  <c:v>1.02514698254181</c:v>
                </c:pt>
                <c:pt idx="140">
                  <c:v>1.024785984222462</c:v>
                </c:pt>
                <c:pt idx="141">
                  <c:v>1.0244327530867741</c:v>
                </c:pt>
                <c:pt idx="142">
                  <c:v>1.0240870665665578</c:v>
                </c:pt>
                <c:pt idx="143">
                  <c:v>1.0237487100535454</c:v>
                </c:pt>
                <c:pt idx="144">
                  <c:v>1.0234174765584372</c:v>
                </c:pt>
                <c:pt idx="145">
                  <c:v>1.0230931663869525</c:v>
                </c:pt>
                <c:pt idx="146">
                  <c:v>1.0227755868319068</c:v>
                </c:pt>
                <c:pt idx="147">
                  <c:v>1.0224645518804207</c:v>
                </c:pt>
                <c:pt idx="148">
                  <c:v>1.0221598819354081</c:v>
                </c:pt>
                <c:pt idx="149">
                  <c:v>1.0218614035505478</c:v>
                </c:pt>
                <c:pt idx="150">
                  <c:v>1.0215689491780038</c:v>
                </c:pt>
                <c:pt idx="151">
                  <c:v>1.0212823569281839</c:v>
                </c:pt>
                <c:pt idx="152">
                  <c:v>1.0210014703408903</c:v>
                </c:pt>
                <c:pt idx="153">
                  <c:v>1.0207261381672434</c:v>
                </c:pt>
                <c:pt idx="154">
                  <c:v>1.0204562141617988</c:v>
                </c:pt>
                <c:pt idx="155">
                  <c:v>1.0201915568843207</c:v>
                </c:pt>
                <c:pt idx="156">
                  <c:v>1.0199320295106911</c:v>
                </c:pt>
                <c:pt idx="157">
                  <c:v>1.0196774996524842</c:v>
                </c:pt>
                <c:pt idx="158">
                  <c:v>1.0194278391847489</c:v>
                </c:pt>
                <c:pt idx="159">
                  <c:v>1.0191829240815709</c:v>
                </c:pt>
                <c:pt idx="160">
                  <c:v>1.0189426342590213</c:v>
                </c:pt>
                <c:pt idx="161">
                  <c:v>1.0187068534251071</c:v>
                </c:pt>
                <c:pt idx="162">
                  <c:v>1.0184754689363693</c:v>
                </c:pt>
                <c:pt idx="163">
                  <c:v>1.0182483716607951</c:v>
                </c:pt>
                <c:pt idx="164">
                  <c:v>1.0180254558467268</c:v>
                </c:pt>
                <c:pt idx="165">
                  <c:v>1.0178066189974622</c:v>
                </c:pt>
                <c:pt idx="166">
                  <c:v>1.0175917617512762</c:v>
                </c:pt>
                <c:pt idx="167">
                  <c:v>1.0173807877665875</c:v>
                </c:pt>
                <c:pt idx="168">
                  <c:v>1.0171736036120187</c:v>
                </c:pt>
                <c:pt idx="169">
                  <c:v>1.0169701186611211</c:v>
                </c:pt>
                <c:pt idx="170">
                  <c:v>1.0167702449915264</c:v>
                </c:pt>
                <c:pt idx="171">
                  <c:v>1.0165738972883231</c:v>
                </c:pt>
                <c:pt idx="172">
                  <c:v>1.0163809927514507</c:v>
                </c:pt>
                <c:pt idx="173">
                  <c:v>1.0161914510069203</c:v>
                </c:pt>
                <c:pt idx="174">
                  <c:v>1.0160051940216881</c:v>
                </c:pt>
                <c:pt idx="175">
                  <c:v>1.0158221460220005</c:v>
                </c:pt>
                <c:pt idx="176">
                  <c:v>1.0156422334150588</c:v>
                </c:pt>
                <c:pt idx="177">
                  <c:v>1.0154653847138428</c:v>
                </c:pt>
                <c:pt idx="178">
                  <c:v>1.0152915304649541</c:v>
                </c:pt>
                <c:pt idx="179">
                  <c:v>1.0151206031793332</c:v>
                </c:pt>
                <c:pt idx="180">
                  <c:v>1.0149525372657278</c:v>
                </c:pt>
                <c:pt idx="181">
                  <c:v>1.0147872689667823</c:v>
                </c:pt>
                <c:pt idx="182">
                  <c:v>1.0146247362976342</c:v>
                </c:pt>
                <c:pt idx="183">
                  <c:v>1.014464878986902</c:v>
                </c:pt>
                <c:pt idx="184">
                  <c:v>1.0143076384199612</c:v>
                </c:pt>
                <c:pt idx="185">
                  <c:v>1.0141529575844068</c:v>
                </c:pt>
                <c:pt idx="186">
                  <c:v>1.0140007810176048</c:v>
                </c:pt>
                <c:pt idx="187">
                  <c:v>1.0138510547562414</c:v>
                </c:pt>
                <c:pt idx="188">
                  <c:v>1.0137037262877864</c:v>
                </c:pt>
                <c:pt idx="189">
                  <c:v>1.0135587445037832</c:v>
                </c:pt>
                <c:pt idx="190">
                  <c:v>1.0134160596548927</c:v>
                </c:pt>
                <c:pt idx="191">
                  <c:v>1.0132756233076075</c:v>
                </c:pt>
                <c:pt idx="192">
                  <c:v>1.0131373883025772</c:v>
                </c:pt>
                <c:pt idx="193">
                  <c:v>1.013001308714466</c:v>
                </c:pt>
                <c:pt idx="194">
                  <c:v>1.0128673398132837</c:v>
                </c:pt>
                <c:pt idx="195">
                  <c:v>1.0127354380271267</c:v>
                </c:pt>
                <c:pt idx="196">
                  <c:v>1.0126055609062732</c:v>
                </c:pt>
                <c:pt idx="197">
                  <c:v>1.0124776670885705</c:v>
                </c:pt>
                <c:pt idx="198">
                  <c:v>1.0123517162660687</c:v>
                </c:pt>
                <c:pt idx="199">
                  <c:v>1.012227669152844</c:v>
                </c:pt>
                <c:pt idx="200">
                  <c:v>1.0121054874539668</c:v>
                </c:pt>
                <c:pt idx="201">
                  <c:v>1.0119851338355634</c:v>
                </c:pt>
                <c:pt idx="202">
                  <c:v>1.0118665718959352</c:v>
                </c:pt>
                <c:pt idx="203">
                  <c:v>1.0117497661376853</c:v>
                </c:pt>
                <c:pt idx="204">
                  <c:v>1.0116346819408144</c:v>
                </c:pt>
                <c:pt idx="205">
                  <c:v>1.011521285536753</c:v>
                </c:pt>
                <c:pt idx="206">
                  <c:v>1.0114095439832838</c:v>
                </c:pt>
                <c:pt idx="207">
                  <c:v>1.0112994251403244</c:v>
                </c:pt>
                <c:pt idx="208">
                  <c:v>1.0111908976465391</c:v>
                </c:pt>
                <c:pt idx="209">
                  <c:v>1.0110839308967419</c:v>
                </c:pt>
                <c:pt idx="210">
                  <c:v>1.0109784950200646</c:v>
                </c:pt>
                <c:pt idx="211">
                  <c:v>1.0108745608588576</c:v>
                </c:pt>
                <c:pt idx="212">
                  <c:v>1.0107720999482945</c:v>
                </c:pt>
                <c:pt idx="213">
                  <c:v>1.0106710844966622</c:v>
                </c:pt>
                <c:pt idx="214">
                  <c:v>1.0105714873662948</c:v>
                </c:pt>
                <c:pt idx="215">
                  <c:v>1.010473282055145</c:v>
                </c:pt>
                <c:pt idx="216">
                  <c:v>1.0103764426789521</c:v>
                </c:pt>
                <c:pt idx="217">
                  <c:v>1.010280943953999</c:v>
                </c:pt>
                <c:pt idx="218">
                  <c:v>1.0101867611804249</c:v>
                </c:pt>
                <c:pt idx="219">
                  <c:v>1.0100938702260802</c:v>
                </c:pt>
                <c:pt idx="220">
                  <c:v>1.0100022475109001</c:v>
                </c:pt>
                <c:pt idx="221">
                  <c:v>1.0099118699917791</c:v>
                </c:pt>
                <c:pt idx="222">
                  <c:v>1.0098227151479291</c:v>
                </c:pt>
                <c:pt idx="223">
                  <c:v>1.0097347609667005</c:v>
                </c:pt>
                <c:pt idx="224">
                  <c:v>1.0096479859298517</c:v>
                </c:pt>
                <c:pt idx="225">
                  <c:v>1.0095623690002518</c:v>
                </c:pt>
                <c:pt idx="226">
                  <c:v>1.0094778896089989</c:v>
                </c:pt>
                <c:pt idx="227">
                  <c:v>1.0093945276429406</c:v>
                </c:pt>
                <c:pt idx="228">
                  <c:v>1.009312263432578</c:v>
                </c:pt>
                <c:pt idx="229">
                  <c:v>1.0092310777403497</c:v>
                </c:pt>
                <c:pt idx="230">
                  <c:v>1.0091509517492718</c:v>
                </c:pt>
                <c:pt idx="231">
                  <c:v>1.0090718670519263</c:v>
                </c:pt>
                <c:pt idx="232">
                  <c:v>1.008993805639786</c:v>
                </c:pt>
                <c:pt idx="233">
                  <c:v>1.0089167498928622</c:v>
                </c:pt>
                <c:pt idx="234">
                  <c:v>1.0088406825696665</c:v>
                </c:pt>
                <c:pt idx="235">
                  <c:v>1.0087655867974732</c:v>
                </c:pt>
                <c:pt idx="236">
                  <c:v>1.0086914460628753</c:v>
                </c:pt>
                <c:pt idx="237">
                  <c:v>1.0086182442026197</c:v>
                </c:pt>
                <c:pt idx="238">
                  <c:v>1.0085459653947153</c:v>
                </c:pt>
                <c:pt idx="239">
                  <c:v>1.0084745941498059</c:v>
                </c:pt>
                <c:pt idx="240">
                  <c:v>1.0084041153027941</c:v>
                </c:pt>
                <c:pt idx="241">
                  <c:v>1.0083345140047117</c:v>
                </c:pt>
                <c:pt idx="242">
                  <c:v>1.0082657757148306</c:v>
                </c:pt>
                <c:pt idx="243">
                  <c:v>1.0081978861929959</c:v>
                </c:pt>
                <c:pt idx="244">
                  <c:v>1.0081308314921891</c:v>
                </c:pt>
                <c:pt idx="245">
                  <c:v>1.0080645979512985</c:v>
                </c:pt>
                <c:pt idx="246">
                  <c:v>1.0079991721881032</c:v>
                </c:pt>
                <c:pt idx="247">
                  <c:v>1.0079345410924518</c:v>
                </c:pt>
                <c:pt idx="248">
                  <c:v>1.0078706918196412</c:v>
                </c:pt>
                <c:pt idx="249">
                  <c:v>1.0078076117839769</c:v>
                </c:pt>
                <c:pt idx="250">
                  <c:v>1.0077452886525211</c:v>
                </c:pt>
                <c:pt idx="251">
                  <c:v>1.0076837103390115</c:v>
                </c:pt>
                <c:pt idx="252">
                  <c:v>1.0076228649979535</c:v>
                </c:pt>
                <c:pt idx="253">
                  <c:v>1.0075627410188774</c:v>
                </c:pt>
                <c:pt idx="254">
                  <c:v>1.0075033270207521</c:v>
                </c:pt>
                <c:pt idx="255">
                  <c:v>1.0074446118465554</c:v>
                </c:pt>
                <c:pt idx="256">
                  <c:v>1.007386584557995</c:v>
                </c:pt>
                <c:pt idx="257">
                  <c:v>1.007329234430373</c:v>
                </c:pt>
                <c:pt idx="258">
                  <c:v>1.0072725509475886</c:v>
                </c:pt>
                <c:pt idx="259">
                  <c:v>1.0072165237972819</c:v>
                </c:pt>
                <c:pt idx="260">
                  <c:v>1.0071611428661051</c:v>
                </c:pt>
                <c:pt idx="261">
                  <c:v>1.007106398235124</c:v>
                </c:pt>
                <c:pt idx="262">
                  <c:v>1.0070522801753403</c:v>
                </c:pt>
                <c:pt idx="263">
                  <c:v>1.0069987791433379</c:v>
                </c:pt>
                <c:pt idx="264">
                  <c:v>1.0069458857770426</c:v>
                </c:pt>
                <c:pt idx="265">
                  <c:v>1.0068935908915959</c:v>
                </c:pt>
                <c:pt idx="266">
                  <c:v>1.0068418854753352</c:v>
                </c:pt>
                <c:pt idx="267">
                  <c:v>1.0067907606858864</c:v>
                </c:pt>
                <c:pt idx="268">
                  <c:v>1.0067402078463512</c:v>
                </c:pt>
                <c:pt idx="269">
                  <c:v>1.0066902184416022</c:v>
                </c:pt>
                <c:pt idx="270">
                  <c:v>1.0066407841146685</c:v>
                </c:pt>
                <c:pt idx="271">
                  <c:v>1.0065918966632175</c:v>
                </c:pt>
                <c:pt idx="272">
                  <c:v>1.0065435480361291</c:v>
                </c:pt>
                <c:pt idx="273">
                  <c:v>1.0064957303301576</c:v>
                </c:pt>
                <c:pt idx="274">
                  <c:v>1.006448435786677</c:v>
                </c:pt>
                <c:pt idx="275">
                  <c:v>1.0064016567885128</c:v>
                </c:pt>
                <c:pt idx="276">
                  <c:v>1.0063553858568539</c:v>
                </c:pt>
                <c:pt idx="277">
                  <c:v>1.006309615648241</c:v>
                </c:pt>
                <c:pt idx="278">
                  <c:v>1.006264338951635</c:v>
                </c:pt>
                <c:pt idx="279">
                  <c:v>1.0062195486855547</c:v>
                </c:pt>
                <c:pt idx="280">
                  <c:v>1.006175237895292</c:v>
                </c:pt>
                <c:pt idx="281">
                  <c:v>1.0061313997501913</c:v>
                </c:pt>
                <c:pt idx="282">
                  <c:v>1.0060880275410002</c:v>
                </c:pt>
                <c:pt idx="283">
                  <c:v>1.0060451146772853</c:v>
                </c:pt>
                <c:pt idx="284">
                  <c:v>1.006002654684913</c:v>
                </c:pt>
                <c:pt idx="285">
                  <c:v>1.00596064120359</c:v>
                </c:pt>
                <c:pt idx="286">
                  <c:v>1.0059190679844661</c:v>
                </c:pt>
                <c:pt idx="287">
                  <c:v>1.0058779288877973</c:v>
                </c:pt>
                <c:pt idx="288">
                  <c:v>1.0058372178806616</c:v>
                </c:pt>
                <c:pt idx="289">
                  <c:v>1.0057969290347357</c:v>
                </c:pt>
                <c:pt idx="290">
                  <c:v>1.0057570565241205</c:v>
                </c:pt>
                <c:pt idx="291">
                  <c:v>1.0057175946232237</c:v>
                </c:pt>
                <c:pt idx="292">
                  <c:v>1.0056785377046906</c:v>
                </c:pt>
                <c:pt idx="293">
                  <c:v>1.0056398802373849</c:v>
                </c:pt>
                <c:pt idx="294">
                  <c:v>1.0056016167844193</c:v>
                </c:pt>
                <c:pt idx="295">
                  <c:v>1.0055637420012311</c:v>
                </c:pt>
                <c:pt idx="296">
                  <c:v>1.0055262506337053</c:v>
                </c:pt>
                <c:pt idx="297">
                  <c:v>1.0054891375163411</c:v>
                </c:pt>
                <c:pt idx="298">
                  <c:v>1.005452397570461</c:v>
                </c:pt>
                <c:pt idx="299">
                  <c:v>1.0054160258024651</c:v>
                </c:pt>
                <c:pt idx="300">
                  <c:v>1.0053800173021212</c:v>
                </c:pt>
                <c:pt idx="301">
                  <c:v>1.0053443672409006</c:v>
                </c:pt>
                <c:pt idx="302">
                  <c:v>1.0053090708703478</c:v>
                </c:pt>
                <c:pt idx="303">
                  <c:v>1.0052741235204912</c:v>
                </c:pt>
                <c:pt idx="304">
                  <c:v>1.0052395205982887</c:v>
                </c:pt>
                <c:pt idx="305">
                  <c:v>1.005205257586111</c:v>
                </c:pt>
                <c:pt idx="306">
                  <c:v>1.0051713300402576</c:v>
                </c:pt>
                <c:pt idx="307">
                  <c:v>1.0051377335895082</c:v>
                </c:pt>
                <c:pt idx="308">
                  <c:v>1.0051044639337061</c:v>
                </c:pt>
                <c:pt idx="309">
                  <c:v>1.0050715168423747</c:v>
                </c:pt>
                <c:pt idx="310">
                  <c:v>1.0050388881533667</c:v>
                </c:pt>
                <c:pt idx="311">
                  <c:v>1.0050065737715406</c:v>
                </c:pt>
                <c:pt idx="312">
                  <c:v>1.0049745696674681</c:v>
                </c:pt>
                <c:pt idx="313">
                  <c:v>1.0049428718761728</c:v>
                </c:pt>
                <c:pt idx="314">
                  <c:v>1.0049114764958946</c:v>
                </c:pt>
                <c:pt idx="315">
                  <c:v>1.0048803796868835</c:v>
                </c:pt>
                <c:pt idx="316">
                  <c:v>1.0048495776702162</c:v>
                </c:pt>
                <c:pt idx="317">
                  <c:v>1.0048190667266468</c:v>
                </c:pt>
                <c:pt idx="318">
                  <c:v>1.0047888431954728</c:v>
                </c:pt>
                <c:pt idx="319">
                  <c:v>1.0047589034734354</c:v>
                </c:pt>
                <c:pt idx="320">
                  <c:v>1.0047292440136382</c:v>
                </c:pt>
                <c:pt idx="321">
                  <c:v>1.00469986132449</c:v>
                </c:pt>
                <c:pt idx="322">
                  <c:v>1.0046707519686753</c:v>
                </c:pt>
                <c:pt idx="323">
                  <c:v>1.00464191256214</c:v>
                </c:pt>
                <c:pt idx="324">
                  <c:v>1.0046133397731052</c:v>
                </c:pt>
                <c:pt idx="325">
                  <c:v>1.0045850303210997</c:v>
                </c:pt>
                <c:pt idx="326">
                  <c:v>1.0045569809760126</c:v>
                </c:pt>
                <c:pt idx="327">
                  <c:v>1.004529188557169</c:v>
                </c:pt>
                <c:pt idx="328">
                  <c:v>1.0045016499324213</c:v>
                </c:pt>
                <c:pt idx="329">
                  <c:v>1.0044743620172649</c:v>
                </c:pt>
                <c:pt idx="330">
                  <c:v>1.0044473217739687</c:v>
                </c:pt>
                <c:pt idx="331">
                  <c:v>1.0044205262107264</c:v>
                </c:pt>
                <c:pt idx="332">
                  <c:v>1.0043939723808237</c:v>
                </c:pt>
                <c:pt idx="333">
                  <c:v>1.0043676573818257</c:v>
                </c:pt>
                <c:pt idx="334">
                  <c:v>1.0043415783547784</c:v>
                </c:pt>
                <c:pt idx="335">
                  <c:v>1.0043157324834302</c:v>
                </c:pt>
                <c:pt idx="336">
                  <c:v>1.0042901169934662</c:v>
                </c:pt>
                <c:pt idx="337">
                  <c:v>1.0042647291517617</c:v>
                </c:pt>
                <c:pt idx="338">
                  <c:v>1.0042395662656485</c:v>
                </c:pt>
                <c:pt idx="339">
                  <c:v>1.0042146256821982</c:v>
                </c:pt>
                <c:pt idx="340">
                  <c:v>1.0041899047875196</c:v>
                </c:pt>
                <c:pt idx="341">
                  <c:v>1.0041654010060703</c:v>
                </c:pt>
                <c:pt idx="342">
                  <c:v>1.0041411117999839</c:v>
                </c:pt>
                <c:pt idx="343">
                  <c:v>1.0041170346684083</c:v>
                </c:pt>
                <c:pt idx="344">
                  <c:v>1.0040931671468598</c:v>
                </c:pt>
                <c:pt idx="345">
                  <c:v>1.0040695068065901</c:v>
                </c:pt>
                <c:pt idx="346">
                  <c:v>1.0040460512539648</c:v>
                </c:pt>
                <c:pt idx="347">
                  <c:v>1.0040227981298551</c:v>
                </c:pt>
                <c:pt idx="348">
                  <c:v>1.0039997451090432</c:v>
                </c:pt>
                <c:pt idx="349">
                  <c:v>1.0039768898996377</c:v>
                </c:pt>
                <c:pt idx="350">
                  <c:v>1.0039542302425013</c:v>
                </c:pt>
                <c:pt idx="351">
                  <c:v>1.0039317639106897</c:v>
                </c:pt>
                <c:pt idx="352">
                  <c:v>1.0039094887089031</c:v>
                </c:pt>
                <c:pt idx="353">
                  <c:v>1.0038874024729472</c:v>
                </c:pt>
                <c:pt idx="354">
                  <c:v>1.0038655030692052</c:v>
                </c:pt>
                <c:pt idx="355">
                  <c:v>1.0038437883941196</c:v>
                </c:pt>
                <c:pt idx="356">
                  <c:v>1.0038222563736865</c:v>
                </c:pt>
                <c:pt idx="357">
                  <c:v>1.0038009049629564</c:v>
                </c:pt>
                <c:pt idx="358">
                  <c:v>1.0037797321455482</c:v>
                </c:pt>
                <c:pt idx="359">
                  <c:v>1.0037587359331703</c:v>
                </c:pt>
                <c:pt idx="360">
                  <c:v>1.0037379143651521</c:v>
                </c:pt>
                <c:pt idx="361">
                  <c:v>1.0037172655079838</c:v>
                </c:pt>
                <c:pt idx="362">
                  <c:v>1.003696787454867</c:v>
                </c:pt>
                <c:pt idx="363">
                  <c:v>1.0036764783252716</c:v>
                </c:pt>
                <c:pt idx="364">
                  <c:v>1.0036563362645023</c:v>
                </c:pt>
                <c:pt idx="365">
                  <c:v>1.0036363594432742</c:v>
                </c:pt>
                <c:pt idx="366">
                  <c:v>1.0036165460572946</c:v>
                </c:pt>
                <c:pt idx="367">
                  <c:v>1.0035968943268556</c:v>
                </c:pt>
                <c:pt idx="368">
                  <c:v>1.003577402496431</c:v>
                </c:pt>
                <c:pt idx="369">
                  <c:v>1.0035580688342844</c:v>
                </c:pt>
                <c:pt idx="370">
                  <c:v>1.0035388916320822</c:v>
                </c:pt>
                <c:pt idx="371">
                  <c:v>1.0035198692045142</c:v>
                </c:pt>
                <c:pt idx="372">
                  <c:v>1.0035009998889231</c:v>
                </c:pt>
                <c:pt idx="373">
                  <c:v>1.0034822820449383</c:v>
                </c:pt>
                <c:pt idx="374">
                  <c:v>1.0034637140541194</c:v>
                </c:pt>
                <c:pt idx="375">
                  <c:v>1.0034452943196055</c:v>
                </c:pt>
                <c:pt idx="376">
                  <c:v>1.0034270212657674</c:v>
                </c:pt>
                <c:pt idx="377">
                  <c:v>1.0034088933378731</c:v>
                </c:pt>
                <c:pt idx="378">
                  <c:v>1.0033909090017537</c:v>
                </c:pt>
                <c:pt idx="379">
                  <c:v>1.0033730667434784</c:v>
                </c:pt>
                <c:pt idx="380">
                  <c:v>1.0033553650690334</c:v>
                </c:pt>
                <c:pt idx="381">
                  <c:v>1.0033378025040107</c:v>
                </c:pt>
                <c:pt idx="382">
                  <c:v>1.0033203775932971</c:v>
                </c:pt>
                <c:pt idx="383">
                  <c:v>1.0033030889007726</c:v>
                </c:pt>
                <c:pt idx="384">
                  <c:v>1.0032859350090146</c:v>
                </c:pt>
                <c:pt idx="385">
                  <c:v>1.0032689145190044</c:v>
                </c:pt>
                <c:pt idx="386">
                  <c:v>1.0032520260498425</c:v>
                </c:pt>
                <c:pt idx="387">
                  <c:v>1.0032352682384664</c:v>
                </c:pt>
                <c:pt idx="388">
                  <c:v>1.0032186397393759</c:v>
                </c:pt>
                <c:pt idx="389">
                  <c:v>1.0032021392243602</c:v>
                </c:pt>
                <c:pt idx="390">
                  <c:v>1.0031857653822325</c:v>
                </c:pt>
                <c:pt idx="391">
                  <c:v>1.0031695169185708</c:v>
                </c:pt>
                <c:pt idx="392">
                  <c:v>1.003153392555457</c:v>
                </c:pt>
                <c:pt idx="393">
                  <c:v>1.0031373910312273</c:v>
                </c:pt>
                <c:pt idx="394">
                  <c:v>1.0031215111002254</c:v>
                </c:pt>
                <c:pt idx="395">
                  <c:v>1.003105751532557</c:v>
                </c:pt>
                <c:pt idx="396">
                  <c:v>1.0030901111138522</c:v>
                </c:pt>
                <c:pt idx="397">
                  <c:v>1.0030745886450301</c:v>
                </c:pt>
                <c:pt idx="398">
                  <c:v>1.0030591829420687</c:v>
                </c:pt>
                <c:pt idx="399">
                  <c:v>1.0030438928357785</c:v>
                </c:pt>
                <c:pt idx="400">
                  <c:v>1.0030287171715795</c:v>
                </c:pt>
                <c:pt idx="401">
                  <c:v>1.0030136548092814</c:v>
                </c:pt>
                <c:pt idx="402">
                  <c:v>1.0029987046228712</c:v>
                </c:pt>
                <c:pt idx="403">
                  <c:v>1.0029838655003007</c:v>
                </c:pt>
                <c:pt idx="404">
                  <c:v>1.0029691363432782</c:v>
                </c:pt>
                <c:pt idx="405">
                  <c:v>1.0029545160670661</c:v>
                </c:pt>
                <c:pt idx="406">
                  <c:v>1.0029400036002796</c:v>
                </c:pt>
                <c:pt idx="407">
                  <c:v>1.0029255978846907</c:v>
                </c:pt>
                <c:pt idx="408">
                  <c:v>1.002911297875033</c:v>
                </c:pt>
                <c:pt idx="409">
                  <c:v>1.0028971025388129</c:v>
                </c:pt>
                <c:pt idx="410">
                  <c:v>1.0028830108561226</c:v>
                </c:pt>
                <c:pt idx="411">
                  <c:v>1.0028690218194563</c:v>
                </c:pt>
                <c:pt idx="412">
                  <c:v>1.0028551344335273</c:v>
                </c:pt>
                <c:pt idx="413">
                  <c:v>1.0028413477150941</c:v>
                </c:pt>
                <c:pt idx="414">
                  <c:v>1.0028276606927844</c:v>
                </c:pt>
                <c:pt idx="415">
                  <c:v>1.0028140724069203</c:v>
                </c:pt>
                <c:pt idx="416">
                  <c:v>1.0028005819093557</c:v>
                </c:pt>
                <c:pt idx="417">
                  <c:v>1.0027871882633046</c:v>
                </c:pt>
                <c:pt idx="418">
                  <c:v>1.0027738905431818</c:v>
                </c:pt>
                <c:pt idx="419">
                  <c:v>1.0027606878344399</c:v>
                </c:pt>
                <c:pt idx="420">
                  <c:v>1.0027475792334133</c:v>
                </c:pt>
                <c:pt idx="421">
                  <c:v>1.0027345638471632</c:v>
                </c:pt>
                <c:pt idx="422">
                  <c:v>1.002721640793323</c:v>
                </c:pt>
                <c:pt idx="423">
                  <c:v>1.0027088091999505</c:v>
                </c:pt>
                <c:pt idx="424">
                  <c:v>1.0026960682053803</c:v>
                </c:pt>
                <c:pt idx="425">
                  <c:v>1.0026834169580763</c:v>
                </c:pt>
                <c:pt idx="426">
                  <c:v>1.0026708546164917</c:v>
                </c:pt>
                <c:pt idx="427">
                  <c:v>1.0026583803489277</c:v>
                </c:pt>
                <c:pt idx="428">
                  <c:v>1.0026459933333951</c:v>
                </c:pt>
                <c:pt idx="429">
                  <c:v>1.0026336927574788</c:v>
                </c:pt>
                <c:pt idx="430">
                  <c:v>1.0026214778182041</c:v>
                </c:pt>
                <c:pt idx="431">
                  <c:v>1.0026093477219051</c:v>
                </c:pt>
                <c:pt idx="432">
                  <c:v>1.0025973016840963</c:v>
                </c:pt>
                <c:pt idx="433">
                  <c:v>1.0025853389293438</c:v>
                </c:pt>
                <c:pt idx="434">
                  <c:v>1.0025734586911417</c:v>
                </c:pt>
                <c:pt idx="435">
                  <c:v>1.0025616602117879</c:v>
                </c:pt>
                <c:pt idx="436">
                  <c:v>1.0025499427422639</c:v>
                </c:pt>
                <c:pt idx="437">
                  <c:v>1.0025383055421144</c:v>
                </c:pt>
                <c:pt idx="438">
                  <c:v>1.0025267478793312</c:v>
                </c:pt>
                <c:pt idx="439">
                  <c:v>1.0025152690302368</c:v>
                </c:pt>
                <c:pt idx="440">
                  <c:v>1.0025038682793719</c:v>
                </c:pt>
                <c:pt idx="441">
                  <c:v>1.0024925449193816</c:v>
                </c:pt>
                <c:pt idx="442">
                  <c:v>1.0024812982509077</c:v>
                </c:pt>
                <c:pt idx="443">
                  <c:v>1.002470127582479</c:v>
                </c:pt>
                <c:pt idx="444">
                  <c:v>1.0024590322304059</c:v>
                </c:pt>
                <c:pt idx="445">
                  <c:v>1.0024480115186734</c:v>
                </c:pt>
                <c:pt idx="446">
                  <c:v>1.0024370647788403</c:v>
                </c:pt>
                <c:pt idx="447">
                  <c:v>1.0024261913499357</c:v>
                </c:pt>
                <c:pt idx="448">
                  <c:v>1.0024153905783599</c:v>
                </c:pt>
                <c:pt idx="449">
                  <c:v>1.002404661817786</c:v>
                </c:pt>
                <c:pt idx="450">
                  <c:v>1.0023940044290627</c:v>
                </c:pt>
                <c:pt idx="451">
                  <c:v>1.0023834177801181</c:v>
                </c:pt>
                <c:pt idx="452">
                  <c:v>1.0023729012458669</c:v>
                </c:pt>
                <c:pt idx="453">
                  <c:v>1.0023624542081175</c:v>
                </c:pt>
                <c:pt idx="454">
                  <c:v>1.0023520760554812</c:v>
                </c:pt>
                <c:pt idx="455">
                  <c:v>1.0023417661832805</c:v>
                </c:pt>
                <c:pt idx="456">
                  <c:v>1.0023315239934649</c:v>
                </c:pt>
                <c:pt idx="457">
                  <c:v>1.0023213488945195</c:v>
                </c:pt>
                <c:pt idx="458">
                  <c:v>1.0023112403013827</c:v>
                </c:pt>
                <c:pt idx="459">
                  <c:v>1.0023011976353595</c:v>
                </c:pt>
                <c:pt idx="460">
                  <c:v>1.0022912203240399</c:v>
                </c:pt>
                <c:pt idx="461">
                  <c:v>1.0022813078012172</c:v>
                </c:pt>
                <c:pt idx="462">
                  <c:v>1.0022714595068063</c:v>
                </c:pt>
                <c:pt idx="463">
                  <c:v>1.0022616748867652</c:v>
                </c:pt>
                <c:pt idx="464">
                  <c:v>1.0022519533930172</c:v>
                </c:pt>
                <c:pt idx="465">
                  <c:v>1.0022422944833735</c:v>
                </c:pt>
                <c:pt idx="466">
                  <c:v>1.0022326976214566</c:v>
                </c:pt>
                <c:pt idx="467">
                  <c:v>1.0022231622766276</c:v>
                </c:pt>
                <c:pt idx="468">
                  <c:v>1.0022136879239105</c:v>
                </c:pt>
                <c:pt idx="469">
                  <c:v>1.0022042740439219</c:v>
                </c:pt>
                <c:pt idx="470">
                  <c:v>1.0021949201227975</c:v>
                </c:pt>
                <c:pt idx="471">
                  <c:v>1.0021856256521238</c:v>
                </c:pt>
                <c:pt idx="472">
                  <c:v>1.0021763901288676</c:v>
                </c:pt>
                <c:pt idx="473">
                  <c:v>1.0021672130553072</c:v>
                </c:pt>
                <c:pt idx="474">
                  <c:v>1.0021580939389672</c:v>
                </c:pt>
                <c:pt idx="475">
                  <c:v>1.0021490322925508</c:v>
                </c:pt>
                <c:pt idx="476">
                  <c:v>1.0021400276338748</c:v>
                </c:pt>
                <c:pt idx="477">
                  <c:v>1.0021310794858054</c:v>
                </c:pt>
                <c:pt idx="478">
                  <c:v>1.0021221873761943</c:v>
                </c:pt>
                <c:pt idx="479">
                  <c:v>1.0021133508378179</c:v>
                </c:pt>
                <c:pt idx="480">
                  <c:v>1.0021045694083139</c:v>
                </c:pt>
                <c:pt idx="481">
                  <c:v>1.0020958426301214</c:v>
                </c:pt>
                <c:pt idx="482">
                  <c:v>1.0020871700504212</c:v>
                </c:pt>
                <c:pt idx="483">
                  <c:v>1.0020785512210779</c:v>
                </c:pt>
                <c:pt idx="484">
                  <c:v>1.0020699856985795</c:v>
                </c:pt>
                <c:pt idx="485">
                  <c:v>1.0020614730439821</c:v>
                </c:pt>
                <c:pt idx="486">
                  <c:v>1.0020530128228538</c:v>
                </c:pt>
                <c:pt idx="487">
                  <c:v>1.0020446046052169</c:v>
                </c:pt>
                <c:pt idx="488">
                  <c:v>1.0020362479654963</c:v>
                </c:pt>
                <c:pt idx="489">
                  <c:v>1.0020279424824627</c:v>
                </c:pt>
                <c:pt idx="490">
                  <c:v>1.0020196877391807</c:v>
                </c:pt>
                <c:pt idx="491">
                  <c:v>1.002011483322957</c:v>
                </c:pt>
                <c:pt idx="492">
                  <c:v>1.002003328825287</c:v>
                </c:pt>
                <c:pt idx="493">
                  <c:v>1.0019952238418055</c:v>
                </c:pt>
                <c:pt idx="494">
                  <c:v>1.0019871679722345</c:v>
                </c:pt>
                <c:pt idx="495">
                  <c:v>1.0019791608203368</c:v>
                </c:pt>
                <c:pt idx="496">
                  <c:v>1.0019712019938634</c:v>
                </c:pt>
                <c:pt idx="497">
                  <c:v>1.0019632911045078</c:v>
                </c:pt>
                <c:pt idx="498">
                  <c:v>1.0019554277678586</c:v>
                </c:pt>
                <c:pt idx="499">
                  <c:v>1.0019476116033517</c:v>
                </c:pt>
              </c:numCache>
            </c:numRef>
          </c:xVal>
          <c:yVal>
            <c:numRef>
              <c:f>'Simulated data (high damping)'!$J$21:$J$520</c:f>
              <c:numCache>
                <c:formatCode>0.000</c:formatCode>
                <c:ptCount val="500"/>
                <c:pt idx="0">
                  <c:v>-1.2617978095190029E-4</c:v>
                </c:pt>
                <c:pt idx="1">
                  <c:v>-5.2370145912293336E-4</c:v>
                </c:pt>
                <c:pt idx="2">
                  <c:v>-1.3902721631173503E-3</c:v>
                </c:pt>
                <c:pt idx="3">
                  <c:v>-2.9487837306561814E-3</c:v>
                </c:pt>
                <c:pt idx="4">
                  <c:v>-5.4729060906006316E-3</c:v>
                </c:pt>
                <c:pt idx="5">
                  <c:v>-9.3103890062723235E-3</c:v>
                </c:pt>
                <c:pt idx="6">
                  <c:v>-1.4915244403383605E-2</c:v>
                </c:pt>
                <c:pt idx="7">
                  <c:v>-2.2893473630043699E-2</c:v>
                </c:pt>
                <c:pt idx="8">
                  <c:v>-3.4069501118864906E-2</c:v>
                </c:pt>
                <c:pt idx="9">
                  <c:v>-4.9584490250501045E-2</c:v>
                </c:pt>
                <c:pt idx="10">
                  <c:v>-7.1044153866725412E-2</c:v>
                </c:pt>
                <c:pt idx="11">
                  <c:v>-0.10074386114826485</c:v>
                </c:pt>
                <c:pt idx="12">
                  <c:v>-0.14201438095590685</c:v>
                </c:pt>
                <c:pt idx="13">
                  <c:v>-0.19975305061193077</c:v>
                </c:pt>
                <c:pt idx="14">
                  <c:v>-0.28122653095737615</c:v>
                </c:pt>
                <c:pt idx="15">
                  <c:v>-0.39722048145998234</c:v>
                </c:pt>
                <c:pt idx="16">
                  <c:v>-0.5634479019307389</c:v>
                </c:pt>
                <c:pt idx="17">
                  <c:v>-0.80143236924096251</c:v>
                </c:pt>
                <c:pt idx="18">
                  <c:v>-1.1359083533393268</c:v>
                </c:pt>
                <c:pt idx="19">
                  <c:v>-1.5809631491718721</c:v>
                </c:pt>
                <c:pt idx="20">
                  <c:v>-2.1040519147098324</c:v>
                </c:pt>
                <c:pt idx="21">
                  <c:v>-2.5821795361277973</c:v>
                </c:pt>
                <c:pt idx="22">
                  <c:v>-2.8357407378642949</c:v>
                </c:pt>
                <c:pt idx="23">
                  <c:v>-2.7820989957442284</c:v>
                </c:pt>
                <c:pt idx="24">
                  <c:v>-2.5088897121116127</c:v>
                </c:pt>
                <c:pt idx="25">
                  <c:v>-2.1593803064729054</c:v>
                </c:pt>
                <c:pt idx="26">
                  <c:v>-1.8261950295750204</c:v>
                </c:pt>
                <c:pt idx="27">
                  <c:v>-1.5435648347761921</c:v>
                </c:pt>
                <c:pt idx="28">
                  <c:v>-1.3147691294156612</c:v>
                </c:pt>
                <c:pt idx="29">
                  <c:v>-1.1322481236084621</c:v>
                </c:pt>
                <c:pt idx="30">
                  <c:v>-0.98657253692500724</c:v>
                </c:pt>
                <c:pt idx="31">
                  <c:v>-0.86943232980490348</c:v>
                </c:pt>
                <c:pt idx="32">
                  <c:v>-0.7742486598673114</c:v>
                </c:pt>
                <c:pt idx="33">
                  <c:v>-0.69601752313866383</c:v>
                </c:pt>
                <c:pt idx="34">
                  <c:v>-0.63098181292816746</c:v>
                </c:pt>
                <c:pt idx="35">
                  <c:v>-0.57632192920118064</c:v>
                </c:pt>
                <c:pt idx="36">
                  <c:v>-0.52990988805562123</c:v>
                </c:pt>
                <c:pt idx="37">
                  <c:v>-0.49012581227084628</c:v>
                </c:pt>
                <c:pt idx="38">
                  <c:v>-0.45572431341447522</c:v>
                </c:pt>
                <c:pt idx="39">
                  <c:v>-0.42573793877281835</c:v>
                </c:pt>
                <c:pt idx="40">
                  <c:v>-0.39940733991050159</c:v>
                </c:pt>
                <c:pt idx="41">
                  <c:v>-0.37613049772700113</c:v>
                </c:pt>
                <c:pt idx="42">
                  <c:v>-0.35542551954611368</c:v>
                </c:pt>
                <c:pt idx="43">
                  <c:v>-0.33690313843944897</c:v>
                </c:pt>
                <c:pt idx="44">
                  <c:v>-0.32024619364262252</c:v>
                </c:pt>
                <c:pt idx="45">
                  <c:v>-0.30519417438271734</c:v>
                </c:pt>
                <c:pt idx="46">
                  <c:v>-0.29153146839225103</c:v>
                </c:pt>
                <c:pt idx="47">
                  <c:v>-0.27907834553791483</c:v>
                </c:pt>
                <c:pt idx="48">
                  <c:v>-0.26768397908176472</c:v>
                </c:pt>
                <c:pt idx="49">
                  <c:v>-0.25722099852934832</c:v>
                </c:pt>
                <c:pt idx="50">
                  <c:v>-0.24758120371184655</c:v>
                </c:pt>
                <c:pt idx="51">
                  <c:v>-0.23867216670357067</c:v>
                </c:pt>
                <c:pt idx="52">
                  <c:v>-0.23041451802773066</c:v>
                </c:pt>
                <c:pt idx="53">
                  <c:v>-0.22273976435043188</c:v>
                </c:pt>
                <c:pt idx="54">
                  <c:v>-0.21558852203676043</c:v>
                </c:pt>
                <c:pt idx="55">
                  <c:v>-0.20890907839578898</c:v>
                </c:pt>
                <c:pt idx="56">
                  <c:v>-0.20265621287618846</c:v>
                </c:pt>
                <c:pt idx="57">
                  <c:v>-0.19679022580186606</c:v>
                </c:pt>
                <c:pt idx="58">
                  <c:v>-0.19127613381935787</c:v>
                </c:pt>
                <c:pt idx="59">
                  <c:v>-0.18608300004335296</c:v>
                </c:pt>
                <c:pt idx="60">
                  <c:v>-0.18118337364118051</c:v>
                </c:pt>
                <c:pt idx="61">
                  <c:v>-0.17655281880705262</c:v>
                </c:pt>
                <c:pt idx="62">
                  <c:v>-0.17216951712097553</c:v>
                </c:pt>
                <c:pt idx="63">
                  <c:v>-0.16801393044551083</c:v>
                </c:pt>
                <c:pt idx="64">
                  <c:v>-0.16406851399443445</c:v>
                </c:pt>
                <c:pt idx="65">
                  <c:v>-0.16031747116703027</c:v>
                </c:pt>
                <c:pt idx="66">
                  <c:v>-0.15674654329807253</c:v>
                </c:pt>
                <c:pt idx="67">
                  <c:v>-0.15334282871592739</c:v>
                </c:pt>
                <c:pt idx="68">
                  <c:v>-0.15009462649787403</c:v>
                </c:pt>
                <c:pt idx="69">
                  <c:v>-0.14699130111512856</c:v>
                </c:pt>
                <c:pt idx="70">
                  <c:v>-0.14402316481059144</c:v>
                </c:pt>
                <c:pt idx="71">
                  <c:v>-0.14118137508144213</c:v>
                </c:pt>
                <c:pt idx="72">
                  <c:v>-0.13845784507085943</c:v>
                </c:pt>
                <c:pt idx="73">
                  <c:v>-0.13584516502756233</c:v>
                </c:pt>
                <c:pt idx="74">
                  <c:v>-0.13333653328366504</c:v>
                </c:pt>
                <c:pt idx="75">
                  <c:v>-0.13092569544250399</c:v>
                </c:pt>
                <c:pt idx="76">
                  <c:v>-0.12860689066812814</c:v>
                </c:pt>
                <c:pt idx="77">
                  <c:v>-0.12637480413465321</c:v>
                </c:pt>
                <c:pt idx="78">
                  <c:v>-0.12422452483275483</c:v>
                </c:pt>
                <c:pt idx="79">
                  <c:v>-0.12215150804711186</c:v>
                </c:pt>
                <c:pt idx="80">
                  <c:v>-0.12015154191657876</c:v>
                </c:pt>
                <c:pt idx="81">
                  <c:v>-0.11822071757146854</c:v>
                </c:pt>
                <c:pt idx="82">
                  <c:v>-0.11635540241218922</c:v>
                </c:pt>
                <c:pt idx="83">
                  <c:v>-0.11455221615272485</c:v>
                </c:pt>
                <c:pt idx="84">
                  <c:v>-0.1128080093028437</c:v>
                </c:pt>
                <c:pt idx="85">
                  <c:v>-0.11111984380588798</c:v>
                </c:pt>
                <c:pt idx="86">
                  <c:v>-0.10948497558574094</c:v>
                </c:pt>
                <c:pt idx="87">
                  <c:v>-0.10790083878805702</c:v>
                </c:pt>
                <c:pt idx="88">
                  <c:v>-0.10636503152790346</c:v>
                </c:pt>
                <c:pt idx="89">
                  <c:v>-0.10487530297926584</c:v>
                </c:pt>
                <c:pt idx="90">
                  <c:v>-0.10342954166198964</c:v>
                </c:pt>
                <c:pt idx="91">
                  <c:v>-0.10202576479913852</c:v>
                </c:pt>
                <c:pt idx="92">
                  <c:v>-0.10066210863284238</c:v>
                </c:pt>
                <c:pt idx="93">
                  <c:v>-9.9336819599824863E-2</c:v>
                </c:pt>
                <c:pt idx="94">
                  <c:v>-9.8048246279217627E-2</c:v>
                </c:pt>
                <c:pt idx="95">
                  <c:v>-9.6794832035232647E-2</c:v>
                </c:pt>
                <c:pt idx="96">
                  <c:v>-9.5575108285972002E-2</c:v>
                </c:pt>
                <c:pt idx="97">
                  <c:v>-9.4387688337280451E-2</c:v>
                </c:pt>
                <c:pt idx="98">
                  <c:v>-9.3231261727239431E-2</c:v>
                </c:pt>
                <c:pt idx="99">
                  <c:v>-9.2104589032780876E-2</c:v>
                </c:pt>
                <c:pt idx="100">
                  <c:v>-9.1006497095078936E-2</c:v>
                </c:pt>
                <c:pt idx="101">
                  <c:v>-8.9935874624945775E-2</c:v>
                </c:pt>
                <c:pt idx="102">
                  <c:v>-8.8891668153490866E-2</c:v>
                </c:pt>
                <c:pt idx="103">
                  <c:v>-8.7872878296875817E-2</c:v>
                </c:pt>
                <c:pt idx="104">
                  <c:v>-8.6878556307159904E-2</c:v>
                </c:pt>
                <c:pt idx="105">
                  <c:v>-8.5907800884040639E-2</c:v>
                </c:pt>
                <c:pt idx="106">
                  <c:v>-8.4959755224791253E-2</c:v>
                </c:pt>
                <c:pt idx="107">
                  <c:v>-8.4033604291918446E-2</c:v>
                </c:pt>
                <c:pt idx="108">
                  <c:v>-8.3128572280047122E-2</c:v>
                </c:pt>
                <c:pt idx="109">
                  <c:v>-8.2243920265306802E-2</c:v>
                </c:pt>
                <c:pt idx="110">
                  <c:v>-8.1378944022076821E-2</c:v>
                </c:pt>
                <c:pt idx="111">
                  <c:v>-8.0532971993362554E-2</c:v>
                </c:pt>
                <c:pt idx="112">
                  <c:v>-7.9705363402345325E-2</c:v>
                </c:pt>
                <c:pt idx="113">
                  <c:v>-7.889550649378535E-2</c:v>
                </c:pt>
                <c:pt idx="114">
                  <c:v>-7.8102816894983412E-2</c:v>
                </c:pt>
                <c:pt idx="115">
                  <c:v>-7.7326736086924946E-2</c:v>
                </c:pt>
                <c:pt idx="116">
                  <c:v>-7.6566729977061751E-2</c:v>
                </c:pt>
                <c:pt idx="117">
                  <c:v>-7.5822287565933191E-2</c:v>
                </c:pt>
                <c:pt idx="118">
                  <c:v>-7.5092919700504926E-2</c:v>
                </c:pt>
                <c:pt idx="119">
                  <c:v>-7.4378157907712364E-2</c:v>
                </c:pt>
                <c:pt idx="120">
                  <c:v>-7.3677553302250301E-2</c:v>
                </c:pt>
                <c:pt idx="121">
                  <c:v>-7.29906755631477E-2</c:v>
                </c:pt>
                <c:pt idx="122">
                  <c:v>-7.2317111974122938E-2</c:v>
                </c:pt>
                <c:pt idx="123">
                  <c:v>-7.1656466523124351E-2</c:v>
                </c:pt>
                <c:pt idx="124">
                  <c:v>-7.1008359056836376E-2</c:v>
                </c:pt>
                <c:pt idx="125">
                  <c:v>-7.0372424486270943E-2</c:v>
                </c:pt>
                <c:pt idx="126">
                  <c:v>-6.974831203987418E-2</c:v>
                </c:pt>
                <c:pt idx="127">
                  <c:v>-6.9135684560859945E-2</c:v>
                </c:pt>
                <c:pt idx="128">
                  <c:v>-6.8534217845739889E-2</c:v>
                </c:pt>
                <c:pt idx="129">
                  <c:v>-6.7943600021254227E-2</c:v>
                </c:pt>
                <c:pt idx="130">
                  <c:v>-6.7363530957121859E-2</c:v>
                </c:pt>
                <c:pt idx="131">
                  <c:v>-6.6793721712226084E-2</c:v>
                </c:pt>
                <c:pt idx="132">
                  <c:v>-6.6233894012030253E-2</c:v>
                </c:pt>
                <c:pt idx="133">
                  <c:v>-6.5683779755183275E-2</c:v>
                </c:pt>
                <c:pt idx="134">
                  <c:v>-6.51431205474262E-2</c:v>
                </c:pt>
                <c:pt idx="135">
                  <c:v>-6.4611667261048208E-2</c:v>
                </c:pt>
                <c:pt idx="136">
                  <c:v>-6.408917961826946E-2</c:v>
                </c:pt>
                <c:pt idx="137">
                  <c:v>-6.3575425797043478E-2</c:v>
                </c:pt>
                <c:pt idx="138">
                  <c:v>-6.307018205788012E-2</c:v>
                </c:pt>
                <c:pt idx="139">
                  <c:v>-6.2573232390389158E-2</c:v>
                </c:pt>
                <c:pt idx="140">
                  <c:v>-6.2084368178335278E-2</c:v>
                </c:pt>
                <c:pt idx="141">
                  <c:v>-6.1603387882079946E-2</c:v>
                </c:pt>
                <c:pt idx="142">
                  <c:v>-6.1130096737362076E-2</c:v>
                </c:pt>
                <c:pt idx="143">
                  <c:v>-6.0664306469442708E-2</c:v>
                </c:pt>
                <c:pt idx="144">
                  <c:v>-6.0205835021702944E-2</c:v>
                </c:pt>
                <c:pt idx="145">
                  <c:v>-5.9754506297847364E-2</c:v>
                </c:pt>
                <c:pt idx="146">
                  <c:v>-5.9310149916920386E-2</c:v>
                </c:pt>
                <c:pt idx="147">
                  <c:v>-5.8872600980396331E-2</c:v>
                </c:pt>
                <c:pt idx="148">
                  <c:v>-5.8441699850651521E-2</c:v>
                </c:pt>
                <c:pt idx="149">
                  <c:v>-5.8017291940172425E-2</c:v>
                </c:pt>
                <c:pt idx="150">
                  <c:v>-5.7599227510895204E-2</c:v>
                </c:pt>
                <c:pt idx="151">
                  <c:v>-5.7187361483110696E-2</c:v>
                </c:pt>
                <c:pt idx="152">
                  <c:v>-5.6781553253404671E-2</c:v>
                </c:pt>
                <c:pt idx="153">
                  <c:v>-5.6381666521137026E-2</c:v>
                </c:pt>
                <c:pt idx="154">
                  <c:v>-5.598756912299381E-2</c:v>
                </c:pt>
                <c:pt idx="155">
                  <c:v>-5.5599132875176004E-2</c:v>
                </c:pt>
                <c:pt idx="156">
                  <c:v>-5.5216233422814148E-2</c:v>
                </c:pt>
                <c:pt idx="157">
                  <c:v>-5.4838750096224895E-2</c:v>
                </c:pt>
                <c:pt idx="158">
                  <c:v>-5.4466565773647328E-2</c:v>
                </c:pt>
                <c:pt idx="159">
                  <c:v>-5.4099566750119149E-2</c:v>
                </c:pt>
                <c:pt idx="160">
                  <c:v>-5.3737642612173453E-2</c:v>
                </c:pt>
                <c:pt idx="161">
                  <c:v>-5.3380686118055201E-2</c:v>
                </c:pt>
                <c:pt idx="162">
                  <c:v>-5.3028593083174348E-2</c:v>
                </c:pt>
                <c:pt idx="163">
                  <c:v>-5.2681262270529224E-2</c:v>
                </c:pt>
                <c:pt idx="164">
                  <c:v>-5.2338595285849249E-2</c:v>
                </c:pt>
                <c:pt idx="165">
                  <c:v>-5.2000496477219722E-2</c:v>
                </c:pt>
                <c:pt idx="166">
                  <c:v>-5.1666872838966364E-2</c:v>
                </c:pt>
                <c:pt idx="167">
                  <c:v>-5.1337633919588753E-2</c:v>
                </c:pt>
                <c:pt idx="168">
                  <c:v>-5.1012691733543503E-2</c:v>
                </c:pt>
                <c:pt idx="169">
                  <c:v>-5.0691960676690705E-2</c:v>
                </c:pt>
                <c:pt idx="170">
                  <c:v>-5.0375357445225387E-2</c:v>
                </c:pt>
                <c:pt idx="171">
                  <c:v>-5.0062800957927416E-2</c:v>
                </c:pt>
                <c:pt idx="172">
                  <c:v>-4.9754212281570967E-2</c:v>
                </c:pt>
                <c:pt idx="173">
                  <c:v>-4.9449514559344411E-2</c:v>
                </c:pt>
                <c:pt idx="174">
                  <c:v>-4.9148632942138691E-2</c:v>
                </c:pt>
                <c:pt idx="175">
                  <c:v>-4.8851494522570343E-2</c:v>
                </c:pt>
                <c:pt idx="176">
                  <c:v>-4.8558028271612395E-2</c:v>
                </c:pt>
                <c:pt idx="177">
                  <c:v>-4.8268164977712691E-2</c:v>
                </c:pt>
                <c:pt idx="178">
                  <c:v>-4.7981837188286122E-2</c:v>
                </c:pt>
                <c:pt idx="179">
                  <c:v>-4.7698979153472647E-2</c:v>
                </c:pt>
                <c:pt idx="180">
                  <c:v>-4.7419526772058816E-2</c:v>
                </c:pt>
                <c:pt idx="181">
                  <c:v>-4.7143417539465729E-2</c:v>
                </c:pt>
                <c:pt idx="182">
                  <c:v>-4.6870590497711535E-2</c:v>
                </c:pt>
                <c:pt idx="183">
                  <c:v>-4.6600986187260718E-2</c:v>
                </c:pt>
                <c:pt idx="184">
                  <c:v>-4.6334546600677345E-2</c:v>
                </c:pt>
                <c:pt idx="185">
                  <c:v>-4.6071215138003586E-2</c:v>
                </c:pt>
                <c:pt idx="186">
                  <c:v>-4.5810936563788311E-2</c:v>
                </c:pt>
                <c:pt idx="187">
                  <c:v>-4.555365696569473E-2</c:v>
                </c:pt>
                <c:pt idx="188">
                  <c:v>-4.5299323714619366E-2</c:v>
                </c:pt>
                <c:pt idx="189">
                  <c:v>-4.504788542625783E-2</c:v>
                </c:pt>
                <c:pt idx="190">
                  <c:v>-4.4799291924056545E-2</c:v>
                </c:pt>
                <c:pt idx="191">
                  <c:v>-4.4553494203491466E-2</c:v>
                </c:pt>
                <c:pt idx="192">
                  <c:v>-4.4310444397618894E-2</c:v>
                </c:pt>
                <c:pt idx="193">
                  <c:v>-4.4070095743845322E-2</c:v>
                </c:pt>
                <c:pt idx="194">
                  <c:v>-4.3832402551865775E-2</c:v>
                </c:pt>
                <c:pt idx="195">
                  <c:v>-4.3597320172722893E-2</c:v>
                </c:pt>
                <c:pt idx="196">
                  <c:v>-4.336480496894108E-2</c:v>
                </c:pt>
                <c:pt idx="197">
                  <c:v>-4.3134814285691818E-2</c:v>
                </c:pt>
                <c:pt idx="198">
                  <c:v>-4.2907306422948911E-2</c:v>
                </c:pt>
                <c:pt idx="199">
                  <c:v>-4.2682240608593755E-2</c:v>
                </c:pt>
                <c:pt idx="200">
                  <c:v>-4.2459576972432862E-2</c:v>
                </c:pt>
                <c:pt idx="201">
                  <c:v>-4.2239276521091551E-2</c:v>
                </c:pt>
                <c:pt idx="202">
                  <c:v>-4.2021301113749174E-2</c:v>
                </c:pt>
                <c:pt idx="203">
                  <c:v>-4.1805613438683102E-2</c:v>
                </c:pt>
                <c:pt idx="204">
                  <c:v>-4.1592176990589855E-2</c:v>
                </c:pt>
                <c:pt idx="205">
                  <c:v>-4.1380956048653439E-2</c:v>
                </c:pt>
                <c:pt idx="206">
                  <c:v>-4.1171915655331924E-2</c:v>
                </c:pt>
                <c:pt idx="207">
                  <c:v>-4.0965021595835024E-2</c:v>
                </c:pt>
                <c:pt idx="208">
                  <c:v>-4.0760240378266192E-2</c:v>
                </c:pt>
                <c:pt idx="209">
                  <c:v>-4.055753921440429E-2</c:v>
                </c:pt>
                <c:pt idx="210">
                  <c:v>-4.0356886001100663E-2</c:v>
                </c:pt>
                <c:pt idx="211">
                  <c:v>-4.0158249302268453E-2</c:v>
                </c:pt>
                <c:pt idx="212">
                  <c:v>-3.9961598331442361E-2</c:v>
                </c:pt>
                <c:pt idx="213">
                  <c:v>-3.9766902934887806E-2</c:v>
                </c:pt>
                <c:pt idx="214">
                  <c:v>-3.9574133575238792E-2</c:v>
                </c:pt>
                <c:pt idx="215">
                  <c:v>-3.9383261315645818E-2</c:v>
                </c:pt>
                <c:pt idx="216">
                  <c:v>-3.9194257804414635E-2</c:v>
                </c:pt>
                <c:pt idx="217">
                  <c:v>-3.9007095260118453E-2</c:v>
                </c:pt>
                <c:pt idx="218">
                  <c:v>-3.8821746457166538E-2</c:v>
                </c:pt>
                <c:pt idx="219">
                  <c:v>-3.8638184711812608E-2</c:v>
                </c:pt>
                <c:pt idx="220">
                  <c:v>-3.8456383868587629E-2</c:v>
                </c:pt>
                <c:pt idx="221">
                  <c:v>-3.8276318287141849E-2</c:v>
                </c:pt>
                <c:pt idx="222">
                  <c:v>-3.8097962829481601E-2</c:v>
                </c:pt>
                <c:pt idx="223">
                  <c:v>-3.7921292847587162E-2</c:v>
                </c:pt>
                <c:pt idx="224">
                  <c:v>-3.7746284171398185E-2</c:v>
                </c:pt>
                <c:pt idx="225">
                  <c:v>-3.7572913097154235E-2</c:v>
                </c:pt>
                <c:pt idx="226">
                  <c:v>-3.7401156376077757E-2</c:v>
                </c:pt>
                <c:pt idx="227">
                  <c:v>-3.7230991203388235E-2</c:v>
                </c:pt>
                <c:pt idx="228">
                  <c:v>-3.7062395207635615E-2</c:v>
                </c:pt>
                <c:pt idx="229">
                  <c:v>-3.6895346440342695E-2</c:v>
                </c:pt>
                <c:pt idx="230">
                  <c:v>-3.6729823365945748E-2</c:v>
                </c:pt>
                <c:pt idx="231">
                  <c:v>-3.6565804852023279E-2</c:v>
                </c:pt>
                <c:pt idx="232">
                  <c:v>-3.6403270159803491E-2</c:v>
                </c:pt>
                <c:pt idx="233">
                  <c:v>-3.624219893494092E-2</c:v>
                </c:pt>
                <c:pt idx="234">
                  <c:v>-3.608257119855357E-2</c:v>
                </c:pt>
                <c:pt idx="235">
                  <c:v>-3.5924367338511724E-2</c:v>
                </c:pt>
                <c:pt idx="236">
                  <c:v>-3.5767568100970315E-2</c:v>
                </c:pt>
                <c:pt idx="237">
                  <c:v>-3.561215458213679E-2</c:v>
                </c:pt>
                <c:pt idx="238">
                  <c:v>-3.5458108220266932E-2</c:v>
                </c:pt>
                <c:pt idx="239">
                  <c:v>-3.5305410787881096E-2</c:v>
                </c:pt>
                <c:pt idx="240">
                  <c:v>-3.5154044384194012E-2</c:v>
                </c:pt>
                <c:pt idx="241">
                  <c:v>-3.5003991427750916E-2</c:v>
                </c:pt>
                <c:pt idx="242">
                  <c:v>-3.4855234649263947E-2</c:v>
                </c:pt>
                <c:pt idx="243">
                  <c:v>-3.4707757084641931E-2</c:v>
                </c:pt>
                <c:pt idx="244">
                  <c:v>-3.456154206820776E-2</c:v>
                </c:pt>
                <c:pt idx="245">
                  <c:v>-3.4416573226097431E-2</c:v>
                </c:pt>
                <c:pt idx="246">
                  <c:v>-3.4272834469834944E-2</c:v>
                </c:pt>
                <c:pt idx="247">
                  <c:v>-3.4130309990077684E-2</c:v>
                </c:pt>
                <c:pt idx="248">
                  <c:v>-3.3988984250526856E-2</c:v>
                </c:pt>
                <c:pt idx="249">
                  <c:v>-3.3848841981998182E-2</c:v>
                </c:pt>
                <c:pt idx="250">
                  <c:v>-3.3709868176647478E-2</c:v>
                </c:pt>
                <c:pt idx="251">
                  <c:v>-3.3572048082346859E-2</c:v>
                </c:pt>
                <c:pt idx="252">
                  <c:v>-3.3435367197206543E-2</c:v>
                </c:pt>
                <c:pt idx="253">
                  <c:v>-3.3299811264238255E-2</c:v>
                </c:pt>
                <c:pt idx="254">
                  <c:v>-3.316536626615553E-2</c:v>
                </c:pt>
                <c:pt idx="255">
                  <c:v>-3.3032018420307237E-2</c:v>
                </c:pt>
                <c:pt idx="256">
                  <c:v>-3.2899754173739901E-2</c:v>
                </c:pt>
                <c:pt idx="257">
                  <c:v>-3.276856019838547E-2</c:v>
                </c:pt>
                <c:pt idx="258">
                  <c:v>-3.2638423386370262E-2</c:v>
                </c:pt>
                <c:pt idx="259">
                  <c:v>-3.2509330845442032E-2</c:v>
                </c:pt>
                <c:pt idx="260">
                  <c:v>-3.2381269894511309E-2</c:v>
                </c:pt>
                <c:pt idx="261">
                  <c:v>-3.2254228059303926E-2</c:v>
                </c:pt>
                <c:pt idx="262">
                  <c:v>-3.2128193068121202E-2</c:v>
                </c:pt>
                <c:pt idx="263">
                  <c:v>-3.2003152847705114E-2</c:v>
                </c:pt>
                <c:pt idx="264">
                  <c:v>-3.1879095519204814E-2</c:v>
                </c:pt>
                <c:pt idx="265">
                  <c:v>-3.1756009394242224E-2</c:v>
                </c:pt>
                <c:pt idx="266">
                  <c:v>-3.1633882971073293E-2</c:v>
                </c:pt>
                <c:pt idx="267">
                  <c:v>-3.1512704930842662E-2</c:v>
                </c:pt>
                <c:pt idx="268">
                  <c:v>-3.1392464133928738E-2</c:v>
                </c:pt>
                <c:pt idx="269">
                  <c:v>-3.127314961637679E-2</c:v>
                </c:pt>
                <c:pt idx="270">
                  <c:v>-3.1154750586417673E-2</c:v>
                </c:pt>
                <c:pt idx="271">
                  <c:v>-3.1037256421069397E-2</c:v>
                </c:pt>
                <c:pt idx="272">
                  <c:v>-3.0920656662819804E-2</c:v>
                </c:pt>
                <c:pt idx="273">
                  <c:v>-3.0804941016387592E-2</c:v>
                </c:pt>
                <c:pt idx="274">
                  <c:v>-3.0690099345559746E-2</c:v>
                </c:pt>
                <c:pt idx="275">
                  <c:v>-3.0576121670103245E-2</c:v>
                </c:pt>
                <c:pt idx="276">
                  <c:v>-3.0462998162749062E-2</c:v>
                </c:pt>
                <c:pt idx="277">
                  <c:v>-3.0350719146246274E-2</c:v>
                </c:pt>
                <c:pt idx="278">
                  <c:v>-3.0239275090484651E-2</c:v>
                </c:pt>
                <c:pt idx="279">
                  <c:v>-3.0128656609683599E-2</c:v>
                </c:pt>
                <c:pt idx="280">
                  <c:v>-3.0018854459645954E-2</c:v>
                </c:pt>
                <c:pt idx="281">
                  <c:v>-2.9909859535074516E-2</c:v>
                </c:pt>
                <c:pt idx="282">
                  <c:v>-2.9801662866949987E-2</c:v>
                </c:pt>
                <c:pt idx="283">
                  <c:v>-2.9694255619968506E-2</c:v>
                </c:pt>
                <c:pt idx="284">
                  <c:v>-2.958762909003719E-2</c:v>
                </c:pt>
                <c:pt idx="285">
                  <c:v>-2.9481774701826169E-2</c:v>
                </c:pt>
                <c:pt idx="286">
                  <c:v>-2.9376684006375674E-2</c:v>
                </c:pt>
                <c:pt idx="287">
                  <c:v>-2.9272348678756686E-2</c:v>
                </c:pt>
                <c:pt idx="288">
                  <c:v>-2.9168760515783612E-2</c:v>
                </c:pt>
                <c:pt idx="289">
                  <c:v>-2.9065911433778045E-2</c:v>
                </c:pt>
                <c:pt idx="290">
                  <c:v>-2.8963793466381654E-2</c:v>
                </c:pt>
                <c:pt idx="291">
                  <c:v>-2.8862398762417567E-2</c:v>
                </c:pt>
                <c:pt idx="292">
                  <c:v>-2.8761719583798553E-2</c:v>
                </c:pt>
                <c:pt idx="293">
                  <c:v>-2.8661748303481008E-2</c:v>
                </c:pt>
                <c:pt idx="294">
                  <c:v>-2.8562477403463495E-2</c:v>
                </c:pt>
                <c:pt idx="295">
                  <c:v>-2.8463899472828756E-2</c:v>
                </c:pt>
                <c:pt idx="296">
                  <c:v>-2.8366007205828065E-2</c:v>
                </c:pt>
                <c:pt idx="297">
                  <c:v>-2.8268793400006851E-2</c:v>
                </c:pt>
                <c:pt idx="298">
                  <c:v>-2.8172250954370513E-2</c:v>
                </c:pt>
                <c:pt idx="299">
                  <c:v>-2.807637286758953E-2</c:v>
                </c:pt>
                <c:pt idx="300">
                  <c:v>-2.798115223624275E-2</c:v>
                </c:pt>
                <c:pt idx="301">
                  <c:v>-2.7886582253097966E-2</c:v>
                </c:pt>
                <c:pt idx="302">
                  <c:v>-2.7792656205428944E-2</c:v>
                </c:pt>
                <c:pt idx="303">
                  <c:v>-2.7699367473367747E-2</c:v>
                </c:pt>
                <c:pt idx="304">
                  <c:v>-2.7606709528291837E-2</c:v>
                </c:pt>
                <c:pt idx="305">
                  <c:v>-2.7514675931244806E-2</c:v>
                </c:pt>
                <c:pt idx="306">
                  <c:v>-2.7423260331389979E-2</c:v>
                </c:pt>
                <c:pt idx="307">
                  <c:v>-2.7332456464496294E-2</c:v>
                </c:pt>
                <c:pt idx="308">
                  <c:v>-2.7242258151455305E-2</c:v>
                </c:pt>
                <c:pt idx="309">
                  <c:v>-2.7152659296828932E-2</c:v>
                </c:pt>
                <c:pt idx="310">
                  <c:v>-2.7063653887426976E-2</c:v>
                </c:pt>
                <c:pt idx="311">
                  <c:v>-2.6975235990913754E-2</c:v>
                </c:pt>
                <c:pt idx="312">
                  <c:v>-2.6887399754443136E-2</c:v>
                </c:pt>
                <c:pt idx="313">
                  <c:v>-2.6800139403321346E-2</c:v>
                </c:pt>
                <c:pt idx="314">
                  <c:v>-2.6713449239696908E-2</c:v>
                </c:pt>
                <c:pt idx="315">
                  <c:v>-2.6627323641276963E-2</c:v>
                </c:pt>
                <c:pt idx="316">
                  <c:v>-2.6541757060069362E-2</c:v>
                </c:pt>
                <c:pt idx="317">
                  <c:v>-2.6456744021150107E-2</c:v>
                </c:pt>
                <c:pt idx="318">
                  <c:v>-2.6372279121455285E-2</c:v>
                </c:pt>
                <c:pt idx="319">
                  <c:v>-2.6288357028597137E-2</c:v>
                </c:pt>
                <c:pt idx="320">
                  <c:v>-2.6204972479703565E-2</c:v>
                </c:pt>
                <c:pt idx="321">
                  <c:v>-2.6122120280280554E-2</c:v>
                </c:pt>
                <c:pt idx="322">
                  <c:v>-2.6039795303097118E-2</c:v>
                </c:pt>
                <c:pt idx="323">
                  <c:v>-2.595799248709197E-2</c:v>
                </c:pt>
                <c:pt idx="324">
                  <c:v>-2.587670683630177E-2</c:v>
                </c:pt>
                <c:pt idx="325">
                  <c:v>-2.5795933418810101E-2</c:v>
                </c:pt>
                <c:pt idx="326">
                  <c:v>-2.5715667365717003E-2</c:v>
                </c:pt>
                <c:pt idx="327">
                  <c:v>-2.5635903870128429E-2</c:v>
                </c:pt>
                <c:pt idx="328">
                  <c:v>-2.5556638186165121E-2</c:v>
                </c:pt>
                <c:pt idx="329">
                  <c:v>-2.5477865627990738E-2</c:v>
                </c:pt>
                <c:pt idx="330">
                  <c:v>-2.5399581568858427E-2</c:v>
                </c:pt>
                <c:pt idx="331">
                  <c:v>-2.5321781440175765E-2</c:v>
                </c:pt>
                <c:pt idx="332">
                  <c:v>-2.5244460730587424E-2</c:v>
                </c:pt>
                <c:pt idx="333">
                  <c:v>-2.5167614985075294E-2</c:v>
                </c:pt>
                <c:pt idx="334">
                  <c:v>-2.5091239804075644E-2</c:v>
                </c:pt>
                <c:pt idx="335">
                  <c:v>-2.5015330842612912E-2</c:v>
                </c:pt>
                <c:pt idx="336">
                  <c:v>-2.493988380944976E-2</c:v>
                </c:pt>
                <c:pt idx="337">
                  <c:v>-2.486489446625316E-2</c:v>
                </c:pt>
                <c:pt idx="338">
                  <c:v>-2.4790358626775907E-2</c:v>
                </c:pt>
                <c:pt idx="339">
                  <c:v>-2.4716272156053518E-2</c:v>
                </c:pt>
                <c:pt idx="340">
                  <c:v>-2.4642630969615928E-2</c:v>
                </c:pt>
                <c:pt idx="341">
                  <c:v>-2.456943103271382E-2</c:v>
                </c:pt>
                <c:pt idx="342">
                  <c:v>-2.4496668359559264E-2</c:v>
                </c:pt>
                <c:pt idx="343">
                  <c:v>-2.442433901258019E-2</c:v>
                </c:pt>
                <c:pt idx="344">
                  <c:v>-2.4352439101688658E-2</c:v>
                </c:pt>
                <c:pt idx="345">
                  <c:v>-2.4280964783562429E-2</c:v>
                </c:pt>
                <c:pt idx="346">
                  <c:v>-2.4209912260939617E-2</c:v>
                </c:pt>
                <c:pt idx="347">
                  <c:v>-2.4139277781926136E-2</c:v>
                </c:pt>
                <c:pt idx="348">
                  <c:v>-2.4069057639315761E-2</c:v>
                </c:pt>
                <c:pt idx="349">
                  <c:v>-2.3999248169922313E-2</c:v>
                </c:pt>
                <c:pt idx="350">
                  <c:v>-2.3929845753924001E-2</c:v>
                </c:pt>
                <c:pt idx="351">
                  <c:v>-2.3860846814219391E-2</c:v>
                </c:pt>
                <c:pt idx="352">
                  <c:v>-2.3792247815794986E-2</c:v>
                </c:pt>
                <c:pt idx="353">
                  <c:v>-2.3724045265104007E-2</c:v>
                </c:pt>
                <c:pt idx="354">
                  <c:v>-2.3656235709456255E-2</c:v>
                </c:pt>
                <c:pt idx="355">
                  <c:v>-2.3588815736418724E-2</c:v>
                </c:pt>
                <c:pt idx="356">
                  <c:v>-2.3521781973226848E-2</c:v>
                </c:pt>
                <c:pt idx="357">
                  <c:v>-2.3455131086206078E-2</c:v>
                </c:pt>
                <c:pt idx="358">
                  <c:v>-2.3388859780203632E-2</c:v>
                </c:pt>
                <c:pt idx="359">
                  <c:v>-2.3322964798030157E-2</c:v>
                </c:pt>
                <c:pt idx="360">
                  <c:v>-2.3257442919911147E-2</c:v>
                </c:pt>
                <c:pt idx="361">
                  <c:v>-2.3192290962947892E-2</c:v>
                </c:pt>
                <c:pt idx="362">
                  <c:v>-2.3127505780587813E-2</c:v>
                </c:pt>
                <c:pt idx="363">
                  <c:v>-2.3063084262103871E-2</c:v>
                </c:pt>
                <c:pt idx="364">
                  <c:v>-2.2999023332082997E-2</c:v>
                </c:pt>
                <c:pt idx="365">
                  <c:v>-2.2935319949923368E-2</c:v>
                </c:pt>
                <c:pt idx="366">
                  <c:v>-2.2871971109340139E-2</c:v>
                </c:pt>
                <c:pt idx="367">
                  <c:v>-2.280897383787981E-2</c:v>
                </c:pt>
                <c:pt idx="368">
                  <c:v>-2.2746325196442707E-2</c:v>
                </c:pt>
                <c:pt idx="369">
                  <c:v>-2.2684022278813647E-2</c:v>
                </c:pt>
                <c:pt idx="370">
                  <c:v>-2.2622062211200548E-2</c:v>
                </c:pt>
                <c:pt idx="371">
                  <c:v>-2.2560442151780814E-2</c:v>
                </c:pt>
                <c:pt idx="372">
                  <c:v>-2.2499159290255328E-2</c:v>
                </c:pt>
                <c:pt idx="373">
                  <c:v>-2.2438210847410014E-2</c:v>
                </c:pt>
                <c:pt idx="374">
                  <c:v>-2.2377594074684613E-2</c:v>
                </c:pt>
                <c:pt idx="375">
                  <c:v>-2.2317306253748802E-2</c:v>
                </c:pt>
                <c:pt idx="376">
                  <c:v>-2.2257344696085226E-2</c:v>
                </c:pt>
                <c:pt idx="377">
                  <c:v>-2.2197706742579544E-2</c:v>
                </c:pt>
                <c:pt idx="378">
                  <c:v>-2.2138389763117217E-2</c:v>
                </c:pt>
                <c:pt idx="379">
                  <c:v>-2.207939115618697E-2</c:v>
                </c:pt>
                <c:pt idx="380">
                  <c:v>-2.2020708348490708E-2</c:v>
                </c:pt>
                <c:pt idx="381">
                  <c:v>-2.1962338794560006E-2</c:v>
                </c:pt>
                <c:pt idx="382">
                  <c:v>-2.1904279976378588E-2</c:v>
                </c:pt>
                <c:pt idx="383">
                  <c:v>-2.1846529403011287E-2</c:v>
                </c:pt>
                <c:pt idx="384">
                  <c:v>-2.1789084610238794E-2</c:v>
                </c:pt>
                <c:pt idx="385">
                  <c:v>-2.173194316019841E-2</c:v>
                </c:pt>
                <c:pt idx="386">
                  <c:v>-2.1675102641030716E-2</c:v>
                </c:pt>
                <c:pt idx="387">
                  <c:v>-2.1618560666531738E-2</c:v>
                </c:pt>
                <c:pt idx="388">
                  <c:v>-2.1562314875810871E-2</c:v>
                </c:pt>
                <c:pt idx="389">
                  <c:v>-2.1506362932954243E-2</c:v>
                </c:pt>
                <c:pt idx="390">
                  <c:v>-2.145070252669341E-2</c:v>
                </c:pt>
                <c:pt idx="391">
                  <c:v>-2.1395331370079453E-2</c:v>
                </c:pt>
                <c:pt idx="392">
                  <c:v>-2.134024720016214E-2</c:v>
                </c:pt>
                <c:pt idx="393">
                  <c:v>-2.1285447777674202E-2</c:v>
                </c:pt>
                <c:pt idx="394">
                  <c:v>-2.1230930886720741E-2</c:v>
                </c:pt>
                <c:pt idx="395">
                  <c:v>-2.1176694334473327E-2</c:v>
                </c:pt>
                <c:pt idx="396">
                  <c:v>-2.112273595086904E-2</c:v>
                </c:pt>
                <c:pt idx="397">
                  <c:v>-2.1069053588314238E-2</c:v>
                </c:pt>
                <c:pt idx="398">
                  <c:v>-2.1015645121392909E-2</c:v>
                </c:pt>
                <c:pt idx="399">
                  <c:v>-2.0962508446579587E-2</c:v>
                </c:pt>
                <c:pt idx="400">
                  <c:v>-2.0909641481956797E-2</c:v>
                </c:pt>
                <c:pt idx="401">
                  <c:v>-2.0857042166936766E-2</c:v>
                </c:pt>
                <c:pt idx="402">
                  <c:v>-2.0804708461987592E-2</c:v>
                </c:pt>
                <c:pt idx="403">
                  <c:v>-2.0752638348363529E-2</c:v>
                </c:pt>
                <c:pt idx="404">
                  <c:v>-2.0700829827839481E-2</c:v>
                </c:pt>
                <c:pt idx="405">
                  <c:v>-2.064928092244955E-2</c:v>
                </c:pt>
                <c:pt idx="406">
                  <c:v>-2.0597989674229589E-2</c:v>
                </c:pt>
                <c:pt idx="407">
                  <c:v>-2.0546954144963752E-2</c:v>
                </c:pt>
                <c:pt idx="408">
                  <c:v>-2.049617241593479E-2</c:v>
                </c:pt>
                <c:pt idx="409">
                  <c:v>-2.0445642587678257E-2</c:v>
                </c:pt>
                <c:pt idx="410">
                  <c:v>-2.0395362779740363E-2</c:v>
                </c:pt>
                <c:pt idx="411">
                  <c:v>-2.0345331130439563E-2</c:v>
                </c:pt>
                <c:pt idx="412">
                  <c:v>-2.0295545796631658E-2</c:v>
                </c:pt>
                <c:pt idx="413">
                  <c:v>-2.0246004953478499E-2</c:v>
                </c:pt>
                <c:pt idx="414">
                  <c:v>-2.0196706794220146E-2</c:v>
                </c:pt>
                <c:pt idx="415">
                  <c:v>-2.0147649529950372E-2</c:v>
                </c:pt>
                <c:pt idx="416">
                  <c:v>-2.0098831389395642E-2</c:v>
                </c:pt>
                <c:pt idx="417">
                  <c:v>-2.005025061869729E-2</c:v>
                </c:pt>
                <c:pt idx="418">
                  <c:v>-2.0001905481196954E-2</c:v>
                </c:pt>
                <c:pt idx="419">
                  <c:v>-1.99537942572252E-2</c:v>
                </c:pt>
                <c:pt idx="420">
                  <c:v>-1.9905915243893232E-2</c:v>
                </c:pt>
                <c:pt idx="421">
                  <c:v>-1.9858266754887773E-2</c:v>
                </c:pt>
                <c:pt idx="422">
                  <c:v>-1.9810847120268822E-2</c:v>
                </c:pt>
                <c:pt idx="423">
                  <c:v>-1.976365468627048E-2</c:v>
                </c:pt>
                <c:pt idx="424">
                  <c:v>-1.9716687815104678E-2</c:v>
                </c:pt>
                <c:pt idx="425">
                  <c:v>-1.9669944884767709E-2</c:v>
                </c:pt>
                <c:pt idx="426">
                  <c:v>-1.9623424288849639E-2</c:v>
                </c:pt>
                <c:pt idx="427">
                  <c:v>-1.9577124436346453E-2</c:v>
                </c:pt>
                <c:pt idx="428">
                  <c:v>-1.953104375147496E-2</c:v>
                </c:pt>
                <c:pt idx="429">
                  <c:v>-1.9485180673490303E-2</c:v>
                </c:pt>
                <c:pt idx="430">
                  <c:v>-1.9439533656506167E-2</c:v>
                </c:pt>
                <c:pt idx="431">
                  <c:v>-1.9394101169317546E-2</c:v>
                </c:pt>
                <c:pt idx="432">
                  <c:v>-1.9348881695226052E-2</c:v>
                </c:pt>
                <c:pt idx="433">
                  <c:v>-1.9303873731867694E-2</c:v>
                </c:pt>
                <c:pt idx="434">
                  <c:v>-1.9259075791043197E-2</c:v>
                </c:pt>
                <c:pt idx="435">
                  <c:v>-1.921448639855064E-2</c:v>
                </c:pt>
                <c:pt idx="436">
                  <c:v>-1.9170104094020524E-2</c:v>
                </c:pt>
                <c:pt idx="437">
                  <c:v>-1.9125927430753181E-2</c:v>
                </c:pt>
                <c:pt idx="438">
                  <c:v>-1.9081954975558469E-2</c:v>
                </c:pt>
                <c:pt idx="439">
                  <c:v>-1.9038185308597702E-2</c:v>
                </c:pt>
                <c:pt idx="440">
                  <c:v>-1.8994617023227852E-2</c:v>
                </c:pt>
                <c:pt idx="441">
                  <c:v>-1.8951248725847896E-2</c:v>
                </c:pt>
                <c:pt idx="442">
                  <c:v>-1.890807903574733E-2</c:v>
                </c:pt>
                <c:pt idx="443">
                  <c:v>-1.8865106584956826E-2</c:v>
                </c:pt>
                <c:pt idx="444">
                  <c:v>-1.8822330018100908E-2</c:v>
                </c:pt>
                <c:pt idx="445">
                  <c:v>-1.8779747992252717E-2</c:v>
                </c:pt>
                <c:pt idx="446">
                  <c:v>-1.8737359176790806E-2</c:v>
                </c:pt>
                <c:pt idx="447">
                  <c:v>-1.8695162253257853E-2</c:v>
                </c:pt>
                <c:pt idx="448">
                  <c:v>-1.8653155915221403E-2</c:v>
                </c:pt>
                <c:pt idx="449">
                  <c:v>-1.8611338868136467E-2</c:v>
                </c:pt>
                <c:pt idx="450">
                  <c:v>-1.8569709829210013E-2</c:v>
                </c:pt>
                <c:pt idx="451">
                  <c:v>-1.8528267527267377E-2</c:v>
                </c:pt>
                <c:pt idx="452">
                  <c:v>-1.8487010702620387E-2</c:v>
                </c:pt>
                <c:pt idx="453">
                  <c:v>-1.8445938106937412E-2</c:v>
                </c:pt>
                <c:pt idx="454">
                  <c:v>-1.8405048503115085E-2</c:v>
                </c:pt>
                <c:pt idx="455">
                  <c:v>-1.8364340665151788E-2</c:v>
                </c:pt>
                <c:pt idx="456">
                  <c:v>-1.8323813378022923E-2</c:v>
                </c:pt>
                <c:pt idx="457">
                  <c:v>-1.8283465437557728E-2</c:v>
                </c:pt>
                <c:pt idx="458">
                  <c:v>-1.82432956503179E-2</c:v>
                </c:pt>
                <c:pt idx="459">
                  <c:v>-1.8203302833477746E-2</c:v>
                </c:pt>
                <c:pt idx="460">
                  <c:v>-1.8163485814705994E-2</c:v>
                </c:pt>
                <c:pt idx="461">
                  <c:v>-1.8123843432049182E-2</c:v>
                </c:pt>
                <c:pt idx="462">
                  <c:v>-1.8084374533816581E-2</c:v>
                </c:pt>
                <c:pt idx="463">
                  <c:v>-1.8045077978466662E-2</c:v>
                </c:pt>
                <c:pt idx="464">
                  <c:v>-1.8005952634495111E-2</c:v>
                </c:pt>
                <c:pt idx="465">
                  <c:v>-1.796699738032426E-2</c:v>
                </c:pt>
                <c:pt idx="466">
                  <c:v>-1.7928211104194028E-2</c:v>
                </c:pt>
                <c:pt idx="467">
                  <c:v>-1.7889592704054307E-2</c:v>
                </c:pt>
                <c:pt idx="468">
                  <c:v>-1.7851141087458729E-2</c:v>
                </c:pt>
                <c:pt idx="469">
                  <c:v>-1.7812855171459856E-2</c:v>
                </c:pt>
                <c:pt idx="470">
                  <c:v>-1.7774733882505771E-2</c:v>
                </c:pt>
                <c:pt idx="471">
                  <c:v>-1.7736776156337945E-2</c:v>
                </c:pt>
                <c:pt idx="472">
                  <c:v>-1.7698980937890529E-2</c:v>
                </c:pt>
                <c:pt idx="473">
                  <c:v>-1.7661347181190872E-2</c:v>
                </c:pt>
                <c:pt idx="474">
                  <c:v>-1.7623873849261413E-2</c:v>
                </c:pt>
                <c:pt idx="475">
                  <c:v>-1.758655991402279E-2</c:v>
                </c:pt>
                <c:pt idx="476">
                  <c:v>-1.7549404356198211E-2</c:v>
                </c:pt>
                <c:pt idx="477">
                  <c:v>-1.751240616521911E-2</c:v>
                </c:pt>
                <c:pt idx="478">
                  <c:v>-1.7475564339131913E-2</c:v>
                </c:pt>
                <c:pt idx="479">
                  <c:v>-1.7438877884506133E-2</c:v>
                </c:pt>
                <c:pt idx="480">
                  <c:v>-1.7402345816343544E-2</c:v>
                </c:pt>
                <c:pt idx="481">
                  <c:v>-1.7365967157988573E-2</c:v>
                </c:pt>
                <c:pt idx="482">
                  <c:v>-1.7329740941039794E-2</c:v>
                </c:pt>
                <c:pt idx="483">
                  <c:v>-1.7293666205262598E-2</c:v>
                </c:pt>
                <c:pt idx="484">
                  <c:v>-1.7257741998502923E-2</c:v>
                </c:pt>
                <c:pt idx="485">
                  <c:v>-1.7221967376602143E-2</c:v>
                </c:pt>
                <c:pt idx="486">
                  <c:v>-1.7186341403312971E-2</c:v>
                </c:pt>
                <c:pt idx="487">
                  <c:v>-1.7150863150216421E-2</c:v>
                </c:pt>
                <c:pt idx="488">
                  <c:v>-1.711553169663995E-2</c:v>
                </c:pt>
                <c:pt idx="489">
                  <c:v>-1.7080346129576388E-2</c:v>
                </c:pt>
                <c:pt idx="490">
                  <c:v>-1.7045305543604141E-2</c:v>
                </c:pt>
                <c:pt idx="491">
                  <c:v>-1.7010409040808222E-2</c:v>
                </c:pt>
                <c:pt idx="492">
                  <c:v>-1.6975655730702328E-2</c:v>
                </c:pt>
                <c:pt idx="493">
                  <c:v>-1.6941044730151896E-2</c:v>
                </c:pt>
                <c:pt idx="494">
                  <c:v>-1.6906575163298108E-2</c:v>
                </c:pt>
                <c:pt idx="495">
                  <c:v>-1.6872246161482835E-2</c:v>
                </c:pt>
                <c:pt idx="496">
                  <c:v>-1.6838056863174515E-2</c:v>
                </c:pt>
                <c:pt idx="497">
                  <c:v>-1.6804006413894949E-2</c:v>
                </c:pt>
                <c:pt idx="498">
                  <c:v>-1.6770093966147016E-2</c:v>
                </c:pt>
                <c:pt idx="499">
                  <c:v>-1.6736318679343231E-2</c:v>
                </c:pt>
              </c:numCache>
            </c:numRef>
          </c:yVal>
          <c:smooth val="1"/>
          <c:extLst>
            <c:ext xmlns:c16="http://schemas.microsoft.com/office/drawing/2014/chart" uri="{C3380CC4-5D6E-409C-BE32-E72D297353CC}">
              <c16:uniqueId val="{00000002-9C0F-435A-B753-72910CAC4934}"/>
            </c:ext>
          </c:extLst>
        </c:ser>
        <c:dLbls>
          <c:showLegendKey val="0"/>
          <c:showVal val="0"/>
          <c:showCatName val="0"/>
          <c:showSerName val="0"/>
          <c:showPercent val="0"/>
          <c:showBubbleSize val="0"/>
        </c:dLbls>
        <c:axId val="2024239296"/>
        <c:axId val="2024241344"/>
      </c:scatterChart>
      <c:valAx>
        <c:axId val="2024239296"/>
        <c:scaling>
          <c:orientation val="minMax"/>
        </c:scaling>
        <c:delete val="0"/>
        <c:axPos val="b"/>
        <c:majorGridlines/>
        <c:numFmt formatCode="0.0" sourceLinked="0"/>
        <c:majorTickMark val="out"/>
        <c:minorTickMark val="none"/>
        <c:tickLblPos val="nextTo"/>
        <c:crossAx val="2024241344"/>
        <c:crosses val="autoZero"/>
        <c:crossBetween val="midCat"/>
        <c:majorUnit val="0.5"/>
      </c:valAx>
      <c:valAx>
        <c:axId val="2024241344"/>
        <c:scaling>
          <c:orientation val="minMax"/>
        </c:scaling>
        <c:delete val="0"/>
        <c:axPos val="l"/>
        <c:majorGridlines/>
        <c:numFmt formatCode="0.0" sourceLinked="0"/>
        <c:majorTickMark val="out"/>
        <c:minorTickMark val="none"/>
        <c:tickLblPos val="nextTo"/>
        <c:crossAx val="2024239296"/>
        <c:crosses val="autoZero"/>
        <c:crossBetween val="midCat"/>
      </c:valAx>
    </c:plotArea>
    <c:legend>
      <c:legendPos val="r"/>
      <c:layout>
        <c:manualLayout>
          <c:xMode val="edge"/>
          <c:yMode val="edge"/>
          <c:x val="0.67335473335719398"/>
          <c:y val="2.4067601305934301E-3"/>
          <c:w val="0.32084753042233399"/>
          <c:h val="0.22437353562512"/>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7080074365704301"/>
          <c:y val="1.8922852983988402E-2"/>
          <c:w val="0.77884514435695495"/>
          <c:h val="0.85405213407003799"/>
        </c:manualLayout>
      </c:layout>
      <c:scatterChart>
        <c:scatterStyle val="lineMarker"/>
        <c:varyColors val="0"/>
        <c:ser>
          <c:idx val="0"/>
          <c:order val="0"/>
          <c:tx>
            <c:strRef>
              <c:f>'Simulated data (high damping)'!$K$19</c:f>
              <c:strCache>
                <c:ptCount val="1"/>
                <c:pt idx="0">
                  <c:v>displacement</c:v>
                </c:pt>
              </c:strCache>
            </c:strRef>
          </c:tx>
          <c:spPr>
            <a:ln w="76200" cmpd="sng">
              <a:solidFill>
                <a:schemeClr val="accent3"/>
              </a:solidFill>
            </a:ln>
          </c:spPr>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damping)'!$K$21:$K$520</c:f>
              <c:numCache>
                <c:formatCode>0.000</c:formatCode>
                <c:ptCount val="500"/>
                <c:pt idx="0">
                  <c:v>0.50235402049132694</c:v>
                </c:pt>
                <c:pt idx="1">
                  <c:v>0.50606158479109764</c:v>
                </c:pt>
                <c:pt idx="2">
                  <c:v>0.51157084841057621</c:v>
                </c:pt>
                <c:pt idx="3">
                  <c:v>0.51899019102438682</c:v>
                </c:pt>
                <c:pt idx="4">
                  <c:v>0.52846990517583392</c:v>
                </c:pt>
                <c:pt idx="5">
                  <c:v>0.54020922821148043</c:v>
                </c:pt>
                <c:pt idx="6">
                  <c:v>0.55446600128483825</c:v>
                </c:pt>
                <c:pt idx="7">
                  <c:v>0.5715696593830637</c:v>
                </c:pt>
                <c:pt idx="8">
                  <c:v>0.5919384703329218</c:v>
                </c:pt>
                <c:pt idx="9">
                  <c:v>0.6161021411575196</c:v>
                </c:pt>
                <c:pt idx="10">
                  <c:v>0.64473097431849602</c:v>
                </c:pt>
                <c:pt idx="11">
                  <c:v>0.67867235130284298</c:v>
                </c:pt>
                <c:pt idx="12">
                  <c:v>0.71899359605894175</c:v>
                </c:pt>
                <c:pt idx="13">
                  <c:v>0.76702511689634811</c:v>
                </c:pt>
                <c:pt idx="14">
                  <c:v>0.82438402669600219</c:v>
                </c:pt>
                <c:pt idx="15">
                  <c:v>0.89292417772634003</c:v>
                </c:pt>
                <c:pt idx="16">
                  <c:v>0.9744774265389754</c:v>
                </c:pt>
                <c:pt idx="17">
                  <c:v>1.0700757141835868</c:v>
                </c:pt>
                <c:pt idx="18">
                  <c:v>1.1780417815296786</c:v>
                </c:pt>
                <c:pt idx="19">
                  <c:v>1.2901612007912897</c:v>
                </c:pt>
                <c:pt idx="20">
                  <c:v>1.3865389432848287</c:v>
                </c:pt>
                <c:pt idx="21">
                  <c:v>1.4355115363624937</c:v>
                </c:pt>
                <c:pt idx="22">
                  <c:v>1.4100200362688771</c:v>
                </c:pt>
                <c:pt idx="23">
                  <c:v>1.3125647717458526</c:v>
                </c:pt>
                <c:pt idx="24">
                  <c:v>1.1743269435424286</c:v>
                </c:pt>
                <c:pt idx="25">
                  <c:v>1.0287646609939618</c:v>
                </c:pt>
                <c:pt idx="26">
                  <c:v>0.89525108902697492</c:v>
                </c:pt>
                <c:pt idx="27">
                  <c:v>0.78037798780118617</c:v>
                </c:pt>
                <c:pt idx="28">
                  <c:v>0.6841190698601074</c:v>
                </c:pt>
                <c:pt idx="29">
                  <c:v>0.60406353187046791</c:v>
                </c:pt>
                <c:pt idx="30">
                  <c:v>0.53737090965924206</c:v>
                </c:pt>
                <c:pt idx="31">
                  <c:v>0.48147665266359296</c:v>
                </c:pt>
                <c:pt idx="32">
                  <c:v>0.43426611603769844</c:v>
                </c:pt>
                <c:pt idx="33">
                  <c:v>0.39405704506055578</c:v>
                </c:pt>
                <c:pt idx="34">
                  <c:v>0.35952818918525326</c:v>
                </c:pt>
                <c:pt idx="35">
                  <c:v>0.32964375184377992</c:v>
                </c:pt>
                <c:pt idx="36">
                  <c:v>0.30358876945881552</c:v>
                </c:pt>
                <c:pt idx="37">
                  <c:v>0.28071793225013836</c:v>
                </c:pt>
                <c:pt idx="38">
                  <c:v>0.2605163333597037</c:v>
                </c:pt>
                <c:pt idx="39">
                  <c:v>0.24256974432656109</c:v>
                </c:pt>
                <c:pt idx="40">
                  <c:v>0.22654217111224173</c:v>
                </c:pt>
                <c:pt idx="41">
                  <c:v>0.21215887014243914</c:v>
                </c:pt>
                <c:pt idx="42">
                  <c:v>0.19919343164113409</c:v>
                </c:pt>
                <c:pt idx="43">
                  <c:v>0.18745789202054952</c:v>
                </c:pt>
                <c:pt idx="44">
                  <c:v>0.17679510967119358</c:v>
                </c:pt>
                <c:pt idx="45">
                  <c:v>0.16707284114156989</c:v>
                </c:pt>
                <c:pt idx="46">
                  <c:v>0.15817910306763425</c:v>
                </c:pt>
                <c:pt idx="47">
                  <c:v>0.15001851322542725</c:v>
                </c:pt>
                <c:pt idx="48">
                  <c:v>0.14250938268457655</c:v>
                </c:pt>
                <c:pt idx="49">
                  <c:v>0.1355813884002752</c:v>
                </c:pt>
                <c:pt idx="50">
                  <c:v>0.12917369763183476</c:v>
                </c:pt>
                <c:pt idx="51">
                  <c:v>0.12323344657947694</c:v>
                </c:pt>
                <c:pt idx="52">
                  <c:v>0.11771449863502238</c:v>
                </c:pt>
                <c:pt idx="53">
                  <c:v>0.11257642482472927</c:v>
                </c:pt>
                <c:pt idx="54">
                  <c:v>0.10778366194440431</c:v>
                </c:pt>
                <c:pt idx="55">
                  <c:v>0.10330481367088604</c:v>
                </c:pt>
                <c:pt idx="56">
                  <c:v>9.9112067392029476E-2</c:v>
                </c:pt>
                <c:pt idx="57">
                  <c:v>9.5180705219915729E-2</c:v>
                </c:pt>
                <c:pt idx="58">
                  <c:v>9.1488692071259245E-2</c:v>
                </c:pt>
                <c:pt idx="59">
                  <c:v>8.8016327133045247E-2</c:v>
                </c:pt>
                <c:pt idx="60">
                  <c:v>8.4745947716052303E-2</c:v>
                </c:pt>
                <c:pt idx="61">
                  <c:v>8.1661676609893902E-2</c:v>
                </c:pt>
                <c:pt idx="62">
                  <c:v>7.8749205722458512E-2</c:v>
                </c:pt>
                <c:pt idx="63">
                  <c:v>7.5995610113720358E-2</c:v>
                </c:pt>
                <c:pt idx="64">
                  <c:v>7.3389187594464639E-2</c:v>
                </c:pt>
                <c:pt idx="65">
                  <c:v>7.0919319912300605E-2</c:v>
                </c:pt>
                <c:pt idx="66">
                  <c:v>6.8576352234802476E-2</c:v>
                </c:pt>
                <c:pt idx="67">
                  <c:v>6.6351488197017333E-2</c:v>
                </c:pt>
                <c:pt idx="68">
                  <c:v>6.423669823453175E-2</c:v>
                </c:pt>
                <c:pt idx="69">
                  <c:v>6.2224639294585431E-2</c:v>
                </c:pt>
                <c:pt idx="70">
                  <c:v>6.0308584322662402E-2</c:v>
                </c:pt>
                <c:pt idx="71">
                  <c:v>5.8482360173438136E-2</c:v>
                </c:pt>
                <c:pt idx="72">
                  <c:v>5.6740292803088462E-2</c:v>
                </c:pt>
                <c:pt idx="73">
                  <c:v>5.5077158772877985E-2</c:v>
                </c:pt>
                <c:pt idx="74">
                  <c:v>5.3488142238107141E-2</c:v>
                </c:pt>
                <c:pt idx="75">
                  <c:v>5.1968796717105886E-2</c:v>
                </c:pt>
                <c:pt idx="76">
                  <c:v>5.0515011036196322E-2</c:v>
                </c:pt>
                <c:pt idx="77">
                  <c:v>4.9122978931793078E-2</c:v>
                </c:pt>
                <c:pt idx="78">
                  <c:v>4.7789171862813999E-2</c:v>
                </c:pt>
                <c:pt idx="79">
                  <c:v>4.6510314647574519E-2</c:v>
                </c:pt>
                <c:pt idx="80">
                  <c:v>4.5283363591165179E-2</c:v>
                </c:pt>
                <c:pt idx="81">
                  <c:v>4.4105486813468604E-2</c:v>
                </c:pt>
                <c:pt idx="82">
                  <c:v>4.297404652569338E-2</c:v>
                </c:pt>
                <c:pt idx="83">
                  <c:v>4.1886583035611595E-2</c:v>
                </c:pt>
                <c:pt idx="84">
                  <c:v>4.0840800289429803E-2</c:v>
                </c:pt>
                <c:pt idx="85">
                  <c:v>3.9834552782103641E-2</c:v>
                </c:pt>
                <c:pt idx="86">
                  <c:v>3.8865833688510792E-2</c:v>
                </c:pt>
                <c:pt idx="87">
                  <c:v>3.7932764085715429E-2</c:v>
                </c:pt>
                <c:pt idx="88">
                  <c:v>3.703358315200149E-2</c:v>
                </c:pt>
                <c:pt idx="89">
                  <c:v>3.6166639241766406E-2</c:v>
                </c:pt>
                <c:pt idx="90">
                  <c:v>3.5330381747043026E-2</c:v>
                </c:pt>
                <c:pt idx="91">
                  <c:v>3.452335366660169E-2</c:v>
                </c:pt>
                <c:pt idx="92">
                  <c:v>3.3744184812484021E-2</c:v>
                </c:pt>
                <c:pt idx="93">
                  <c:v>3.2991585591612874E-2</c:v>
                </c:pt>
                <c:pt idx="94">
                  <c:v>3.2264341306958835E-2</c:v>
                </c:pt>
                <c:pt idx="95">
                  <c:v>3.1561306928751566E-2</c:v>
                </c:pt>
                <c:pt idx="96">
                  <c:v>3.0881402291512955E-2</c:v>
                </c:pt>
                <c:pt idx="97">
                  <c:v>3.0223607677353749E-2</c:v>
                </c:pt>
                <c:pt idx="98">
                  <c:v>2.9586959750095631E-2</c:v>
                </c:pt>
                <c:pt idx="99">
                  <c:v>2.8970547808426322E-2</c:v>
                </c:pt>
                <c:pt idx="100">
                  <c:v>2.8373510329526293E-2</c:v>
                </c:pt>
                <c:pt idx="101">
                  <c:v>2.7795031777473455E-2</c:v>
                </c:pt>
                <c:pt idx="102">
                  <c:v>2.7234339653281057E-2</c:v>
                </c:pt>
                <c:pt idx="103">
                  <c:v>2.6690701765693731E-2</c:v>
                </c:pt>
                <c:pt idx="104">
                  <c:v>2.6163423703889389E-2</c:v>
                </c:pt>
                <c:pt idx="105">
                  <c:v>2.5651846495041056E-2</c:v>
                </c:pt>
                <c:pt idx="106">
                  <c:v>2.5155344431307281E-2</c:v>
                </c:pt>
                <c:pt idx="107">
                  <c:v>2.4673323052264856E-2</c:v>
                </c:pt>
                <c:pt idx="108">
                  <c:v>2.4205217270093633E-2</c:v>
                </c:pt>
                <c:pt idx="109">
                  <c:v>2.3750489625985135E-2</c:v>
                </c:pt>
                <c:pt idx="110">
                  <c:v>2.3308628667292056E-2</c:v>
                </c:pt>
                <c:pt idx="111">
                  <c:v>2.287914743587512E-2</c:v>
                </c:pt>
                <c:pt idx="112">
                  <c:v>2.2461582058950678E-2</c:v>
                </c:pt>
                <c:pt idx="113">
                  <c:v>2.205549043450563E-2</c:v>
                </c:pt>
                <c:pt idx="114">
                  <c:v>2.1660451004035609E-2</c:v>
                </c:pt>
                <c:pt idx="115">
                  <c:v>2.1276061605985094E-2</c:v>
                </c:pt>
                <c:pt idx="116">
                  <c:v>2.0901938403831855E-2</c:v>
                </c:pt>
                <c:pt idx="117">
                  <c:v>2.0537714883268464E-2</c:v>
                </c:pt>
                <c:pt idx="118">
                  <c:v>2.0183040913396382E-2</c:v>
                </c:pt>
                <c:pt idx="119">
                  <c:v>1.9837581867268195E-2</c:v>
                </c:pt>
                <c:pt idx="120">
                  <c:v>1.9501017797495256E-2</c:v>
                </c:pt>
                <c:pt idx="121">
                  <c:v>1.9173042662984644E-2</c:v>
                </c:pt>
                <c:pt idx="122">
                  <c:v>1.8853363603185756E-2</c:v>
                </c:pt>
                <c:pt idx="123">
                  <c:v>1.854170025651394E-2</c:v>
                </c:pt>
                <c:pt idx="124">
                  <c:v>1.8237784119881667E-2</c:v>
                </c:pt>
                <c:pt idx="125">
                  <c:v>1.7941357946506697E-2</c:v>
                </c:pt>
                <c:pt idx="126">
                  <c:v>1.7652175179385953E-2</c:v>
                </c:pt>
                <c:pt idx="127">
                  <c:v>1.7369999418023436E-2</c:v>
                </c:pt>
                <c:pt idx="128">
                  <c:v>1.7094603916184118E-2</c:v>
                </c:pt>
                <c:pt idx="129">
                  <c:v>1.6825771108612879E-2</c:v>
                </c:pt>
                <c:pt idx="130">
                  <c:v>1.6563292164811672E-2</c:v>
                </c:pt>
                <c:pt idx="131">
                  <c:v>1.6306966568108837E-2</c:v>
                </c:pt>
                <c:pt idx="132">
                  <c:v>1.6056601718384113E-2</c:v>
                </c:pt>
                <c:pt idx="133">
                  <c:v>1.5812012556931508E-2</c:v>
                </c:pt>
                <c:pt idx="134">
                  <c:v>1.5573021212051973E-2</c:v>
                </c:pt>
                <c:pt idx="135">
                  <c:v>1.5339456664067977E-2</c:v>
                </c:pt>
                <c:pt idx="136">
                  <c:v>1.5111154428545104E-2</c:v>
                </c:pt>
                <c:pt idx="137">
                  <c:v>1.4887956256590874E-2</c:v>
                </c:pt>
                <c:pt idx="138">
                  <c:v>1.4669709851179867E-2</c:v>
                </c:pt>
                <c:pt idx="139">
                  <c:v>1.445626859852687E-2</c:v>
                </c:pt>
                <c:pt idx="140">
                  <c:v>1.4247491313596709E-2</c:v>
                </c:pt>
                <c:pt idx="141">
                  <c:v>1.4043241998901576E-2</c:v>
                </c:pt>
                <c:pt idx="142">
                  <c:v>1.3843389615793796E-2</c:v>
                </c:pt>
                <c:pt idx="143">
                  <c:v>1.3647807867515172E-2</c:v>
                </c:pt>
                <c:pt idx="144">
                  <c:v>1.3456374993312892E-2</c:v>
                </c:pt>
                <c:pt idx="145">
                  <c:v>1.3268973572977761E-2</c:v>
                </c:pt>
                <c:pt idx="146">
                  <c:v>1.3085490341202289E-2</c:v>
                </c:pt>
                <c:pt idx="147">
                  <c:v>1.2905816011195665E-2</c:v>
                </c:pt>
                <c:pt idx="148">
                  <c:v>1.2729845107028551E-2</c:v>
                </c:pt>
                <c:pt idx="149">
                  <c:v>1.2557475804214546E-2</c:v>
                </c:pt>
                <c:pt idx="150">
                  <c:v>1.238860977806641E-2</c:v>
                </c:pt>
                <c:pt idx="151">
                  <c:v>1.2223152059394211E-2</c:v>
                </c:pt>
                <c:pt idx="152">
                  <c:v>1.2061010897139592E-2</c:v>
                </c:pt>
                <c:pt idx="153">
                  <c:v>1.190209762756567E-2</c:v>
                </c:pt>
                <c:pt idx="154">
                  <c:v>1.1746326549645348E-2</c:v>
                </c:pt>
                <c:pt idx="155">
                  <c:v>1.1593614806312874E-2</c:v>
                </c:pt>
                <c:pt idx="156">
                  <c:v>1.1443882271263627E-2</c:v>
                </c:pt>
                <c:pt idx="157">
                  <c:v>1.1297051441006319E-2</c:v>
                </c:pt>
                <c:pt idx="158">
                  <c:v>1.1153047331889421E-2</c:v>
                </c:pt>
                <c:pt idx="159">
                  <c:v>1.1011797381840107E-2</c:v>
                </c:pt>
                <c:pt idx="160">
                  <c:v>1.0873231356569632E-2</c:v>
                </c:pt>
                <c:pt idx="161">
                  <c:v>1.0737281260013365E-2</c:v>
                </c:pt>
                <c:pt idx="162">
                  <c:v>1.0603881248787243E-2</c:v>
                </c:pt>
                <c:pt idx="163">
                  <c:v>1.047296755045507E-2</c:v>
                </c:pt>
                <c:pt idx="164">
                  <c:v>1.0344478385412914E-2</c:v>
                </c:pt>
                <c:pt idx="165">
                  <c:v>1.0218353892207781E-2</c:v>
                </c:pt>
                <c:pt idx="166">
                  <c:v>1.0094536056118373E-2</c:v>
                </c:pt>
                <c:pt idx="167">
                  <c:v>9.9729686408352169E-3</c:v>
                </c:pt>
                <c:pt idx="168">
                  <c:v>9.8535971230866107E-3</c:v>
                </c:pt>
                <c:pt idx="169">
                  <c:v>9.7363686300655089E-3</c:v>
                </c:pt>
                <c:pt idx="170">
                  <c:v>9.6212318795202839E-3</c:v>
                </c:pt>
                <c:pt idx="171">
                  <c:v>9.5081371223799879E-3</c:v>
                </c:pt>
                <c:pt idx="172">
                  <c:v>9.3970360877916794E-3</c:v>
                </c:pt>
                <c:pt idx="173">
                  <c:v>9.2878819304541196E-3</c:v>
                </c:pt>
                <c:pt idx="174">
                  <c:v>9.180629180138327E-3</c:v>
                </c:pt>
                <c:pt idx="175">
                  <c:v>9.0752336932913048E-3</c:v>
                </c:pt>
                <c:pt idx="176">
                  <c:v>8.9716526066248962E-3</c:v>
                </c:pt>
                <c:pt idx="177">
                  <c:v>8.8698442925967836E-3</c:v>
                </c:pt>
                <c:pt idx="178">
                  <c:v>8.7697683166955889E-3</c:v>
                </c:pt>
                <c:pt idx="179">
                  <c:v>8.6713853964466552E-3</c:v>
                </c:pt>
                <c:pt idx="180">
                  <c:v>8.574657362059394E-3</c:v>
                </c:pt>
                <c:pt idx="181">
                  <c:v>8.4795471186411512E-3</c:v>
                </c:pt>
                <c:pt idx="182">
                  <c:v>8.3860186099064711E-3</c:v>
                </c:pt>
                <c:pt idx="183">
                  <c:v>8.2940367833141716E-3</c:v>
                </c:pt>
                <c:pt idx="184">
                  <c:v>8.2035675565681077E-3</c:v>
                </c:pt>
                <c:pt idx="185">
                  <c:v>8.1145777854208286E-3</c:v>
                </c:pt>
                <c:pt idx="186">
                  <c:v>8.0270352327221836E-3</c:v>
                </c:pt>
                <c:pt idx="187">
                  <c:v>7.9409085386580123E-3</c:v>
                </c:pt>
                <c:pt idx="188">
                  <c:v>7.8561671921266851E-3</c:v>
                </c:pt>
                <c:pt idx="189">
                  <c:v>7.7727815032038088E-3</c:v>
                </c:pt>
                <c:pt idx="190">
                  <c:v>7.6907225766479469E-3</c:v>
                </c:pt>
                <c:pt idx="191">
                  <c:v>7.6099622864023685E-3</c:v>
                </c:pt>
                <c:pt idx="192">
                  <c:v>7.5304732510501514E-3</c:v>
                </c:pt>
                <c:pt idx="193">
                  <c:v>7.4522288101819371E-3</c:v>
                </c:pt>
                <c:pt idx="194">
                  <c:v>7.3752030016375923E-3</c:v>
                </c:pt>
                <c:pt idx="195">
                  <c:v>7.2993705395849127E-3</c:v>
                </c:pt>
                <c:pt idx="196">
                  <c:v>7.2247067934002665E-3</c:v>
                </c:pt>
                <c:pt idx="197">
                  <c:v>7.1511877673176225E-3</c:v>
                </c:pt>
                <c:pt idx="198">
                  <c:v>7.0787900808141346E-3</c:v>
                </c:pt>
                <c:pt idx="199">
                  <c:v>7.007490949701818E-3</c:v>
                </c:pt>
                <c:pt idx="200">
                  <c:v>6.9372681678963209E-3</c:v>
                </c:pt>
                <c:pt idx="201">
                  <c:v>6.8681000898351136E-3</c:v>
                </c:pt>
                <c:pt idx="202">
                  <c:v>6.7999656135187192E-3</c:v>
                </c:pt>
                <c:pt idx="203">
                  <c:v>6.732844164149758E-3</c:v>
                </c:pt>
                <c:pt idx="204">
                  <c:v>6.6667156783457833E-3</c:v>
                </c:pt>
                <c:pt idx="205">
                  <c:v>6.6015605889029301E-3</c:v>
                </c:pt>
                <c:pt idx="206">
                  <c:v>6.5373598100884498E-3</c:v>
                </c:pt>
                <c:pt idx="207">
                  <c:v>6.4740947234411773E-3</c:v>
                </c:pt>
                <c:pt idx="208">
                  <c:v>6.4117471640599147E-3</c:v>
                </c:pt>
                <c:pt idx="209">
                  <c:v>6.3502994073606021E-3</c:v>
                </c:pt>
                <c:pt idx="210">
                  <c:v>6.2897341562839952E-3</c:v>
                </c:pt>
                <c:pt idx="211">
                  <c:v>6.2300345289363181E-3</c:v>
                </c:pt>
                <c:pt idx="212">
                  <c:v>6.1711840466462213E-3</c:v>
                </c:pt>
                <c:pt idx="213">
                  <c:v>6.1131666224220243E-3</c:v>
                </c:pt>
                <c:pt idx="214">
                  <c:v>6.0559665497939034E-3</c:v>
                </c:pt>
                <c:pt idx="215">
                  <c:v>5.9995684920264346E-3</c:v>
                </c:pt>
                <c:pt idx="216">
                  <c:v>5.9439574716873929E-3</c:v>
                </c:pt>
                <c:pt idx="217">
                  <c:v>5.8891188605594523E-3</c:v>
                </c:pt>
                <c:pt idx="218">
                  <c:v>5.835038369881862E-3</c:v>
                </c:pt>
                <c:pt idx="219">
                  <c:v>5.7817020409098342E-3</c:v>
                </c:pt>
                <c:pt idx="220">
                  <c:v>5.7290962357797962E-3</c:v>
                </c:pt>
                <c:pt idx="221">
                  <c:v>5.6772076286692261E-3</c:v>
                </c:pt>
                <c:pt idx="222">
                  <c:v>5.6260231972402293E-3</c:v>
                </c:pt>
                <c:pt idx="223">
                  <c:v>5.5755302143564505E-3</c:v>
                </c:pt>
                <c:pt idx="224">
                  <c:v>5.5257162400633615E-3</c:v>
                </c:pt>
                <c:pt idx="225">
                  <c:v>5.4765691138223792E-3</c:v>
                </c:pt>
                <c:pt idx="226">
                  <c:v>5.4280769469896347E-3</c:v>
                </c:pt>
                <c:pt idx="227">
                  <c:v>5.3802281155306076E-3</c:v>
                </c:pt>
                <c:pt idx="228">
                  <c:v>5.3330112529621646E-3</c:v>
                </c:pt>
                <c:pt idx="229">
                  <c:v>5.2864152435139374E-3</c:v>
                </c:pt>
                <c:pt idx="230">
                  <c:v>5.2404292155012284E-3</c:v>
                </c:pt>
                <c:pt idx="231">
                  <c:v>5.1950425349020016E-3</c:v>
                </c:pt>
                <c:pt idx="232">
                  <c:v>5.1502447991307694E-3</c:v>
                </c:pt>
                <c:pt idx="233">
                  <c:v>5.106025831002497E-3</c:v>
                </c:pt>
                <c:pt idx="234">
                  <c:v>5.0623756728799107E-3</c:v>
                </c:pt>
                <c:pt idx="235">
                  <c:v>5.019284580997845E-3</c:v>
                </c:pt>
                <c:pt idx="236">
                  <c:v>4.9767430199585102E-3</c:v>
                </c:pt>
                <c:pt idx="237">
                  <c:v>4.9347416573918348E-3</c:v>
                </c:pt>
                <c:pt idx="238">
                  <c:v>4.8932713587751904E-3</c:v>
                </c:pt>
                <c:pt idx="239">
                  <c:v>4.852323182407115E-3</c:v>
                </c:pt>
                <c:pt idx="240">
                  <c:v>4.8118883745297859E-3</c:v>
                </c:pt>
                <c:pt idx="241">
                  <c:v>4.771958364595214E-3</c:v>
                </c:pt>
                <c:pt idx="242">
                  <c:v>4.7325247606703558E-3</c:v>
                </c:pt>
                <c:pt idx="243">
                  <c:v>4.6935793449764543E-3</c:v>
                </c:pt>
                <c:pt idx="244">
                  <c:v>4.6551140695581675E-3</c:v>
                </c:pt>
                <c:pt idx="245">
                  <c:v>4.6171210520781474E-3</c:v>
                </c:pt>
                <c:pt idx="246">
                  <c:v>4.5795925717329487E-3</c:v>
                </c:pt>
                <c:pt idx="247">
                  <c:v>4.5425210652862555E-3</c:v>
                </c:pt>
                <c:pt idx="248">
                  <c:v>4.5058991232155834E-3</c:v>
                </c:pt>
                <c:pt idx="249">
                  <c:v>4.4697194859687579E-3</c:v>
                </c:pt>
                <c:pt idx="250">
                  <c:v>4.4339750403265994E-3</c:v>
                </c:pt>
                <c:pt idx="251">
                  <c:v>4.3986588158683717E-3</c:v>
                </c:pt>
                <c:pt idx="252">
                  <c:v>4.3637639815366858E-3</c:v>
                </c:pt>
                <c:pt idx="253">
                  <c:v>4.3292838422986681E-3</c:v>
                </c:pt>
                <c:pt idx="254">
                  <c:v>4.2952118359003023E-3</c:v>
                </c:pt>
                <c:pt idx="255">
                  <c:v>4.2615415297109979E-3</c:v>
                </c:pt>
                <c:pt idx="256">
                  <c:v>4.2282666176555045E-3</c:v>
                </c:pt>
                <c:pt idx="257">
                  <c:v>4.1953809172304238E-3</c:v>
                </c:pt>
                <c:pt idx="258">
                  <c:v>4.1628783666026511E-3</c:v>
                </c:pt>
                <c:pt idx="259">
                  <c:v>4.1307530217871919E-3</c:v>
                </c:pt>
                <c:pt idx="260">
                  <c:v>4.0989990539018542E-3</c:v>
                </c:pt>
                <c:pt idx="261">
                  <c:v>4.0676107464964507E-3</c:v>
                </c:pt>
                <c:pt idx="262">
                  <c:v>4.0365824929541804E-3</c:v>
                </c:pt>
                <c:pt idx="263">
                  <c:v>4.0059087939629898E-3</c:v>
                </c:pt>
                <c:pt idx="264">
                  <c:v>3.9755842550547385E-3</c:v>
                </c:pt>
                <c:pt idx="265">
                  <c:v>3.9456035842101063E-3</c:v>
                </c:pt>
                <c:pt idx="266">
                  <c:v>3.915961589527242E-3</c:v>
                </c:pt>
                <c:pt idx="267">
                  <c:v>3.8866531769522058E-3</c:v>
                </c:pt>
                <c:pt idx="268">
                  <c:v>3.8576733480693527E-3</c:v>
                </c:pt>
                <c:pt idx="269">
                  <c:v>3.8290171979498307E-3</c:v>
                </c:pt>
                <c:pt idx="270">
                  <c:v>3.8006799130564694E-3</c:v>
                </c:pt>
                <c:pt idx="271">
                  <c:v>3.7726567692033565E-3</c:v>
                </c:pt>
                <c:pt idx="272">
                  <c:v>3.7449431295684859E-3</c:v>
                </c:pt>
                <c:pt idx="273">
                  <c:v>3.7175344427578965E-3</c:v>
                </c:pt>
                <c:pt idx="274">
                  <c:v>3.6904262409197725E-3</c:v>
                </c:pt>
                <c:pt idx="275">
                  <c:v>3.6636141379070499E-3</c:v>
                </c:pt>
                <c:pt idx="276">
                  <c:v>3.6370938274870946E-3</c:v>
                </c:pt>
                <c:pt idx="277">
                  <c:v>3.6108610815970719E-3</c:v>
                </c:pt>
                <c:pt idx="278">
                  <c:v>3.5849117486436944E-3</c:v>
                </c:pt>
                <c:pt idx="279">
                  <c:v>3.559241751846038E-3</c:v>
                </c:pt>
                <c:pt idx="280">
                  <c:v>3.533847087620205E-3</c:v>
                </c:pt>
                <c:pt idx="281">
                  <c:v>3.5087238240045994E-3</c:v>
                </c:pt>
                <c:pt idx="282">
                  <c:v>3.4838680991246796E-3</c:v>
                </c:pt>
                <c:pt idx="283">
                  <c:v>3.4592761196960372E-3</c:v>
                </c:pt>
                <c:pt idx="284">
                  <c:v>3.4349441595647274E-3</c:v>
                </c:pt>
                <c:pt idx="285">
                  <c:v>3.4108685582837717E-3</c:v>
                </c:pt>
                <c:pt idx="286">
                  <c:v>3.3870457197248314E-3</c:v>
                </c:pt>
                <c:pt idx="287">
                  <c:v>3.3634721107240525E-3</c:v>
                </c:pt>
                <c:pt idx="288">
                  <c:v>3.3401442597611108E-3</c:v>
                </c:pt>
                <c:pt idx="289">
                  <c:v>3.3170587556705542E-3</c:v>
                </c:pt>
                <c:pt idx="290">
                  <c:v>3.2942122463845117E-3</c:v>
                </c:pt>
                <c:pt idx="291">
                  <c:v>3.2716014377059191E-3</c:v>
                </c:pt>
                <c:pt idx="292">
                  <c:v>3.2492230921114108E-3</c:v>
                </c:pt>
                <c:pt idx="293">
                  <c:v>3.2270740275830538E-3</c:v>
                </c:pt>
                <c:pt idx="294">
                  <c:v>3.2051511164681323E-3</c:v>
                </c:pt>
                <c:pt idx="295">
                  <c:v>3.1834512843662258E-3</c:v>
                </c:pt>
                <c:pt idx="296">
                  <c:v>3.1619715090428161E-3</c:v>
                </c:pt>
                <c:pt idx="297">
                  <c:v>3.1407088193687203E-3</c:v>
                </c:pt>
                <c:pt idx="298">
                  <c:v>3.1196602942846342E-3</c:v>
                </c:pt>
                <c:pt idx="299">
                  <c:v>3.0988230617901165E-3</c:v>
                </c:pt>
                <c:pt idx="300">
                  <c:v>3.0781942979563551E-3</c:v>
                </c:pt>
                <c:pt idx="301">
                  <c:v>3.0577712259620732E-3</c:v>
                </c:pt>
                <c:pt idx="302">
                  <c:v>3.037551115151959E-3</c:v>
                </c:pt>
                <c:pt idx="303">
                  <c:v>3.0175312801170168E-3</c:v>
                </c:pt>
                <c:pt idx="304">
                  <c:v>2.9977090797962602E-3</c:v>
                </c:pt>
                <c:pt idx="305">
                  <c:v>2.9780819165991833E-3</c:v>
                </c:pt>
                <c:pt idx="306">
                  <c:v>2.9586472355484497E-3</c:v>
                </c:pt>
                <c:pt idx="307">
                  <c:v>2.9394025234422859E-3</c:v>
                </c:pt>
                <c:pt idx="308">
                  <c:v>2.9203453080360446E-3</c:v>
                </c:pt>
                <c:pt idx="309">
                  <c:v>2.9014731572424559E-3</c:v>
                </c:pt>
                <c:pt idx="310">
                  <c:v>2.8827836783500626E-3</c:v>
                </c:pt>
                <c:pt idx="311">
                  <c:v>2.8642745172593746E-3</c:v>
                </c:pt>
                <c:pt idx="312">
                  <c:v>2.8459433577362856E-3</c:v>
                </c:pt>
                <c:pt idx="313">
                  <c:v>2.827787920682306E-3</c:v>
                </c:pt>
                <c:pt idx="314">
                  <c:v>2.8098059634211791E-3</c:v>
                </c:pt>
                <c:pt idx="315">
                  <c:v>2.7919952790014606E-3</c:v>
                </c:pt>
                <c:pt idx="316">
                  <c:v>2.7743536955146504E-3</c:v>
                </c:pt>
                <c:pt idx="317">
                  <c:v>2.7568790754284958E-3</c:v>
                </c:pt>
                <c:pt idx="318">
                  <c:v>2.7395693149350536E-3</c:v>
                </c:pt>
                <c:pt idx="319">
                  <c:v>2.7224223433131691E-3</c:v>
                </c:pt>
                <c:pt idx="320">
                  <c:v>2.7054361223049911E-3</c:v>
                </c:pt>
                <c:pt idx="321">
                  <c:v>2.6886086455061597E-3</c:v>
                </c:pt>
                <c:pt idx="322">
                  <c:v>2.6719379377693592E-3</c:v>
                </c:pt>
                <c:pt idx="323">
                  <c:v>2.6554220546208605E-3</c:v>
                </c:pt>
                <c:pt idx="324">
                  <c:v>2.6390590816897683E-3</c:v>
                </c:pt>
                <c:pt idx="325">
                  <c:v>2.6228471341496217E-3</c:v>
                </c:pt>
                <c:pt idx="326">
                  <c:v>2.6067843561720754E-3</c:v>
                </c:pt>
                <c:pt idx="327">
                  <c:v>2.5908689203923427E-3</c:v>
                </c:pt>
                <c:pt idx="328">
                  <c:v>2.5750990273861133E-3</c:v>
                </c:pt>
                <c:pt idx="329">
                  <c:v>2.5594729051576785E-3</c:v>
                </c:pt>
                <c:pt idx="330">
                  <c:v>2.5439888086389718E-3</c:v>
                </c:pt>
                <c:pt idx="331">
                  <c:v>2.5286450191992719E-3</c:v>
                </c:pt>
                <c:pt idx="332">
                  <c:v>2.5134398441653042E-3</c:v>
                </c:pt>
                <c:pt idx="333">
                  <c:v>2.4983716163514877E-3</c:v>
                </c:pt>
                <c:pt idx="334">
                  <c:v>2.4834386936000903E-3</c:v>
                </c:pt>
                <c:pt idx="335">
                  <c:v>2.468639458331041E-3</c:v>
                </c:pt>
                <c:pt idx="336">
                  <c:v>2.4539723171011808E-3</c:v>
                </c:pt>
                <c:pt idx="337">
                  <c:v>2.4394357001727191E-3</c:v>
                </c:pt>
                <c:pt idx="338">
                  <c:v>2.4250280610906764E-3</c:v>
                </c:pt>
                <c:pt idx="339">
                  <c:v>2.4107478762691033E-3</c:v>
                </c:pt>
                <c:pt idx="340">
                  <c:v>2.3965936445858641E-3</c:v>
                </c:pt>
                <c:pt idx="341">
                  <c:v>2.3825638869857859E-3</c:v>
                </c:pt>
                <c:pt idx="342">
                  <c:v>2.3686571460919742E-3</c:v>
                </c:pt>
                <c:pt idx="343">
                  <c:v>2.3548719858251018E-3</c:v>
                </c:pt>
                <c:pt idx="344">
                  <c:v>2.341206991030487E-3</c:v>
                </c:pt>
                <c:pt idx="345">
                  <c:v>2.3276607671127831E-3</c:v>
                </c:pt>
                <c:pt idx="346">
                  <c:v>2.314231939678087E-3</c:v>
                </c:pt>
                <c:pt idx="347">
                  <c:v>2.3009191541833165E-3</c:v>
                </c:pt>
                <c:pt idx="348">
                  <c:v>2.2877210755926696E-3</c:v>
                </c:pt>
                <c:pt idx="349">
                  <c:v>2.2746363880410108E-3</c:v>
                </c:pt>
                <c:pt idx="350">
                  <c:v>2.2616637945040256E-3</c:v>
                </c:pt>
                <c:pt idx="351">
                  <c:v>2.2488020164749835E-3</c:v>
                </c:pt>
                <c:pt idx="352">
                  <c:v>2.2360497936479611E-3</c:v>
                </c:pt>
                <c:pt idx="353">
                  <c:v>2.2234058836073851E-3</c:v>
                </c:pt>
                <c:pt idx="354">
                  <c:v>2.2108690615237313E-3</c:v>
                </c:pt>
                <c:pt idx="355">
                  <c:v>2.1984381198552612E-3</c:v>
                </c:pt>
                <c:pt idx="356">
                  <c:v>2.1861118680556544E-3</c:v>
                </c:pt>
                <c:pt idx="357">
                  <c:v>2.1738891322873898E-3</c:v>
                </c:pt>
                <c:pt idx="358">
                  <c:v>2.1617687551407708E-3</c:v>
                </c:pt>
                <c:pt idx="359">
                  <c:v>2.1497495953584429E-3</c:v>
                </c:pt>
                <c:pt idx="360">
                  <c:v>2.1378305275653016E-3</c:v>
                </c:pt>
                <c:pt idx="361">
                  <c:v>2.1260104420036531E-3</c:v>
                </c:pt>
                <c:pt idx="362">
                  <c:v>2.1142882442735304E-3</c:v>
                </c:pt>
                <c:pt idx="363">
                  <c:v>2.1026628550780278E-3</c:v>
                </c:pt>
                <c:pt idx="364">
                  <c:v>2.0911332099735626E-3</c:v>
                </c:pt>
                <c:pt idx="365">
                  <c:v>2.0796982591249442E-3</c:v>
                </c:pt>
                <c:pt idx="366">
                  <c:v>2.0683569670651501E-3</c:v>
                </c:pt>
                <c:pt idx="367">
                  <c:v>2.0571083124597007E-3</c:v>
                </c:pt>
                <c:pt idx="368">
                  <c:v>2.0459512878755388E-3</c:v>
                </c:pt>
                <c:pt idx="369">
                  <c:v>2.0348848995543098E-3</c:v>
                </c:pt>
                <c:pt idx="370">
                  <c:v>2.0239081671899507E-3</c:v>
                </c:pt>
                <c:pt idx="371">
                  <c:v>2.0130201237104914E-3</c:v>
                </c:pt>
                <c:pt idx="372">
                  <c:v>2.0022198150639811E-3</c:v>
                </c:pt>
                <c:pt idx="373">
                  <c:v>1.991506300008447E-3</c:v>
                </c:pt>
                <c:pt idx="374">
                  <c:v>1.9808786499057986E-3</c:v>
                </c:pt>
                <c:pt idx="375">
                  <c:v>1.9703359485196037E-3</c:v>
                </c:pt>
                <c:pt idx="376">
                  <c:v>1.9598772918166282E-3</c:v>
                </c:pt>
                <c:pt idx="377">
                  <c:v>1.9495017877720919E-3</c:v>
                </c:pt>
                <c:pt idx="378">
                  <c:v>1.939208556178534E-3</c:v>
                </c:pt>
                <c:pt idx="379">
                  <c:v>1.9289967284582274E-3</c:v>
                </c:pt>
                <c:pt idx="380">
                  <c:v>1.9188654474790578E-3</c:v>
                </c:pt>
                <c:pt idx="381">
                  <c:v>1.9088138673738072E-3</c:v>
                </c:pt>
                <c:pt idx="382">
                  <c:v>1.898841153362749E-3</c:v>
                </c:pt>
                <c:pt idx="383">
                  <c:v>1.8889464815795077E-3</c:v>
                </c:pt>
                <c:pt idx="384">
                  <c:v>1.8791290389001021E-3</c:v>
                </c:pt>
                <c:pt idx="385">
                  <c:v>1.8693880227751032E-3</c:v>
                </c:pt>
                <c:pt idx="386">
                  <c:v>1.8597226410648573E-3</c:v>
                </c:pt>
                <c:pt idx="387">
                  <c:v>1.8501321118776883E-3</c:v>
                </c:pt>
                <c:pt idx="388">
                  <c:v>1.840615663411041E-3</c:v>
                </c:pt>
                <c:pt idx="389">
                  <c:v>1.8311725337954838E-3</c:v>
                </c:pt>
                <c:pt idx="390">
                  <c:v>1.8218019709415245E-3</c:v>
                </c:pt>
                <c:pt idx="391">
                  <c:v>1.812503232389185E-3</c:v>
                </c:pt>
                <c:pt idx="392">
                  <c:v>1.8032755851602564E-3</c:v>
                </c:pt>
                <c:pt idx="393">
                  <c:v>1.7941183056132085E-3</c:v>
                </c:pt>
                <c:pt idx="394">
                  <c:v>1.7850306793006818E-3</c:v>
                </c:pt>
                <c:pt idx="395">
                  <c:v>1.7760120008295096E-3</c:v>
                </c:pt>
                <c:pt idx="396">
                  <c:v>1.7670615737232253E-3</c:v>
                </c:pt>
                <c:pt idx="397">
                  <c:v>1.7581787102870041E-3</c:v>
                </c:pt>
                <c:pt idx="398">
                  <c:v>1.749362731474986E-3</c:v>
                </c:pt>
                <c:pt idx="399">
                  <c:v>1.740612966759932E-3</c:v>
                </c:pt>
                <c:pt idx="400">
                  <c:v>1.7319287540051734E-3</c:v>
                </c:pt>
                <c:pt idx="401">
                  <c:v>1.7233094393387966E-3</c:v>
                </c:pt>
                <c:pt idx="402">
                  <c:v>1.714754377030035E-3</c:v>
                </c:pt>
                <c:pt idx="403">
                  <c:v>1.7062629293678059E-3</c:v>
                </c:pt>
                <c:pt idx="404">
                  <c:v>1.6978344665413627E-3</c:v>
                </c:pt>
                <c:pt idx="405">
                  <c:v>1.6894683665230168E-3</c:v>
                </c:pt>
                <c:pt idx="406">
                  <c:v>1.6811640149528839E-3</c:v>
                </c:pt>
                <c:pt idx="407">
                  <c:v>1.6729208050256263E-3</c:v>
                </c:pt>
                <c:pt idx="408">
                  <c:v>1.6647381373791307E-3</c:v>
                </c:pt>
                <c:pt idx="409">
                  <c:v>1.6566154199851128E-3</c:v>
                </c:pt>
                <c:pt idx="410">
                  <c:v>1.6485520680415834E-3</c:v>
                </c:pt>
                <c:pt idx="411">
                  <c:v>1.6405475038671583E-3</c:v>
                </c:pt>
                <c:pt idx="412">
                  <c:v>1.6326011567971614E-3</c:v>
                </c:pt>
                <c:pt idx="413">
                  <c:v>1.6247124630815032E-3</c:v>
                </c:pt>
                <c:pt idx="414">
                  <c:v>1.6168808657842852E-3</c:v>
                </c:pt>
                <c:pt idx="415">
                  <c:v>1.6091058146850995E-3</c:v>
                </c:pt>
                <c:pt idx="416">
                  <c:v>1.6013867661820046E-3</c:v>
                </c:pt>
                <c:pt idx="417">
                  <c:v>1.5937231831961217E-3</c:v>
                </c:pt>
                <c:pt idx="418">
                  <c:v>1.5861145350778421E-3</c:v>
                </c:pt>
                <c:pt idx="419">
                  <c:v>1.5785602975146014E-3</c:v>
                </c:pt>
                <c:pt idx="420">
                  <c:v>1.5710599524401949E-3</c:v>
                </c:pt>
                <c:pt idx="421">
                  <c:v>1.5636129879456101E-3</c:v>
                </c:pt>
                <c:pt idx="422">
                  <c:v>1.5562188981913336E-3</c:v>
                </c:pt>
                <c:pt idx="423">
                  <c:v>1.5488771833211186E-3</c:v>
                </c:pt>
                <c:pt idx="424">
                  <c:v>1.5415873493771813E-3</c:v>
                </c:pt>
                <c:pt idx="425">
                  <c:v>1.5343489082167905E-3</c:v>
                </c:pt>
                <c:pt idx="426">
                  <c:v>1.5271613774302385E-3</c:v>
                </c:pt>
                <c:pt idx="427">
                  <c:v>1.5200242802601565E-3</c:v>
                </c:pt>
                <c:pt idx="428">
                  <c:v>1.5129371455221549E-3</c:v>
                </c:pt>
                <c:pt idx="429">
                  <c:v>1.5058995075267574E-3</c:v>
                </c:pt>
                <c:pt idx="430">
                  <c:v>1.4989109060026149E-3</c:v>
                </c:pt>
                <c:pt idx="431">
                  <c:v>1.4919708860209656E-3</c:v>
                </c:pt>
                <c:pt idx="432">
                  <c:v>1.4850789979213225E-3</c:v>
                </c:pt>
                <c:pt idx="433">
                  <c:v>1.478234797238367E-3</c:v>
                </c:pt>
                <c:pt idx="434">
                  <c:v>1.4714378446300227E-3</c:v>
                </c:pt>
                <c:pt idx="435">
                  <c:v>1.4646877058066892E-3</c:v>
                </c:pt>
                <c:pt idx="436">
                  <c:v>1.4579839514616158E-3</c:v>
                </c:pt>
                <c:pt idx="437">
                  <c:v>1.4513261572023921E-3</c:v>
                </c:pt>
                <c:pt idx="438">
                  <c:v>1.4447139034835367E-3</c:v>
                </c:pt>
                <c:pt idx="439">
                  <c:v>1.4381467755401635E-3</c:v>
                </c:pt>
                <c:pt idx="440">
                  <c:v>1.4316243633227031E-3</c:v>
                </c:pt>
                <c:pt idx="441">
                  <c:v>1.4251462614326658E-3</c:v>
                </c:pt>
                <c:pt idx="442">
                  <c:v>1.4187120690594233E-3</c:v>
                </c:pt>
                <c:pt idx="443">
                  <c:v>1.4123213899179898E-3</c:v>
                </c:pt>
                <c:pt idx="444">
                  <c:v>1.4059738321877892E-3</c:v>
                </c:pt>
                <c:pt idx="445">
                  <c:v>1.3996690084523828E-3</c:v>
                </c:pt>
                <c:pt idx="446">
                  <c:v>1.3934065356401521E-3</c:v>
                </c:pt>
                <c:pt idx="447">
                  <c:v>1.3871860349659038E-3</c:v>
                </c:pt>
                <c:pt idx="448">
                  <c:v>1.381007131873396E-3</c:v>
                </c:pt>
                <c:pt idx="449">
                  <c:v>1.3748694559787607E-3</c:v>
                </c:pt>
                <c:pt idx="450">
                  <c:v>1.3687726410148047E-3</c:v>
                </c:pt>
                <c:pt idx="451">
                  <c:v>1.3627163247761801E-3</c:v>
                </c:pt>
                <c:pt idx="452">
                  <c:v>1.3567001490654062E-3</c:v>
                </c:pt>
                <c:pt idx="453">
                  <c:v>1.3507237596397242E-3</c:v>
                </c:pt>
                <c:pt idx="454">
                  <c:v>1.3447868061587753E-3</c:v>
                </c:pt>
                <c:pt idx="455">
                  <c:v>1.3388889421330826E-3</c:v>
                </c:pt>
                <c:pt idx="456">
                  <c:v>1.3330298248733308E-3</c:v>
                </c:pt>
                <c:pt idx="457">
                  <c:v>1.3272091154404165E-3</c:v>
                </c:pt>
                <c:pt idx="458">
                  <c:v>1.3214264785962706E-3</c:v>
                </c:pt>
                <c:pt idx="459">
                  <c:v>1.3156815827554274E-3</c:v>
                </c:pt>
                <c:pt idx="460">
                  <c:v>1.3099740999373334E-3</c:v>
                </c:pt>
                <c:pt idx="461">
                  <c:v>1.304303705719383E-3</c:v>
                </c:pt>
                <c:pt idx="462">
                  <c:v>1.2986700791906651E-3</c:v>
                </c:pt>
                <c:pt idx="463">
                  <c:v>1.2930729029064097E-3</c:v>
                </c:pt>
                <c:pt idx="464">
                  <c:v>1.2875118628431275E-3</c:v>
                </c:pt>
                <c:pt idx="465">
                  <c:v>1.2819866483544193E-3</c:v>
                </c:pt>
                <c:pt idx="466">
                  <c:v>1.2764969521274546E-3</c:v>
                </c:pt>
                <c:pt idx="467">
                  <c:v>1.2710424701401044E-3</c:v>
                </c:pt>
                <c:pt idx="468">
                  <c:v>1.2656229016187127E-3</c:v>
                </c:pt>
                <c:pt idx="469">
                  <c:v>1.2602379489965018E-3</c:v>
                </c:pt>
                <c:pt idx="470">
                  <c:v>1.2548873178725988E-3</c:v>
                </c:pt>
                <c:pt idx="471">
                  <c:v>1.2495707169716691E-3</c:v>
                </c:pt>
                <c:pt idx="472">
                  <c:v>1.2442878581041526E-3</c:v>
                </c:pt>
                <c:pt idx="473">
                  <c:v>1.2390384561270864E-3</c:v>
                </c:pt>
                <c:pt idx="474">
                  <c:v>1.2338222289055105E-3</c:v>
                </c:pt>
                <c:pt idx="475">
                  <c:v>1.2286388972744401E-3</c:v>
                </c:pt>
                <c:pt idx="476">
                  <c:v>1.223488185001399E-3</c:v>
                </c:pt>
                <c:pt idx="477">
                  <c:v>1.2183698187495052E-3</c:v>
                </c:pt>
                <c:pt idx="478">
                  <c:v>1.2132835280410936E-3</c:v>
                </c:pt>
                <c:pt idx="479">
                  <c:v>1.2082290452218771E-3</c:v>
                </c:pt>
                <c:pt idx="480">
                  <c:v>1.2032061054256268E-3</c:v>
                </c:pt>
                <c:pt idx="481">
                  <c:v>1.1982144465393677E-3</c:v>
                </c:pt>
                <c:pt idx="482">
                  <c:v>1.1932538091690816E-3</c:v>
                </c:pt>
                <c:pt idx="483">
                  <c:v>1.1883239366059079E-3</c:v>
                </c:pt>
                <c:pt idx="484">
                  <c:v>1.1834245747928318E-3</c:v>
                </c:pt>
                <c:pt idx="485">
                  <c:v>1.1785554722918566E-3</c:v>
                </c:pt>
                <c:pt idx="486">
                  <c:v>1.1737163802516492E-3</c:v>
                </c:pt>
                <c:pt idx="487">
                  <c:v>1.1689070523756477E-3</c:v>
                </c:pt>
                <c:pt idx="488">
                  <c:v>1.1641272448906332E-3</c:v>
                </c:pt>
                <c:pt idx="489">
                  <c:v>1.1593767165157464E-3</c:v>
                </c:pt>
                <c:pt idx="490">
                  <c:v>1.1546552284319501E-3</c:v>
                </c:pt>
                <c:pt idx="491">
                  <c:v>1.1499625442519289E-3</c:v>
                </c:pt>
                <c:pt idx="492">
                  <c:v>1.1452984299904151E-3</c:v>
                </c:pt>
                <c:pt idx="493">
                  <c:v>1.1406626540349366E-3</c:v>
                </c:pt>
                <c:pt idx="494">
                  <c:v>1.136054987116982E-3</c:v>
                </c:pt>
                <c:pt idx="495">
                  <c:v>1.1314752022835728E-3</c:v>
                </c:pt>
                <c:pt idx="496">
                  <c:v>1.1269230748692362E-3</c:v>
                </c:pt>
                <c:pt idx="497">
                  <c:v>1.1223983824683759E-3</c:v>
                </c:pt>
                <c:pt idx="498">
                  <c:v>1.1179009049080285E-3</c:v>
                </c:pt>
                <c:pt idx="499">
                  <c:v>1.1134304242210044E-3</c:v>
                </c:pt>
              </c:numCache>
            </c:numRef>
          </c:yVal>
          <c:smooth val="0"/>
          <c:extLst>
            <c:ext xmlns:c16="http://schemas.microsoft.com/office/drawing/2014/chart" uri="{C3380CC4-5D6E-409C-BE32-E72D297353CC}">
              <c16:uniqueId val="{00000000-37B6-43E9-ACD7-7C84677A97B5}"/>
            </c:ext>
          </c:extLst>
        </c:ser>
        <c:ser>
          <c:idx val="1"/>
          <c:order val="1"/>
          <c:tx>
            <c:strRef>
              <c:f>'Simulated data (high damping)'!$M$19</c:f>
              <c:strCache>
                <c:ptCount val="1"/>
                <c:pt idx="0">
                  <c:v>velocity</c:v>
                </c:pt>
              </c:strCache>
            </c:strRef>
          </c:tx>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damping)'!$M$21:$M$520</c:f>
              <c:numCache>
                <c:formatCode>0.000</c:formatCode>
                <c:ptCount val="500"/>
                <c:pt idx="0">
                  <c:v>5.0235402049132696E-2</c:v>
                </c:pt>
                <c:pt idx="1">
                  <c:v>8.0929287507674516E-2</c:v>
                </c:pt>
                <c:pt idx="2">
                  <c:v>0.11246357128384811</c:v>
                </c:pt>
                <c:pt idx="3">
                  <c:v>0.14519244622646174</c:v>
                </c:pt>
                <c:pt idx="4">
                  <c:v>0.17951031849159085</c:v>
                </c:pt>
                <c:pt idx="5">
                  <c:v>0.21586717455985813</c:v>
                </c:pt>
                <c:pt idx="6">
                  <c:v>0.25478768355633946</c:v>
                </c:pt>
                <c:pt idx="7">
                  <c:v>0.29689550242903828</c:v>
                </c:pt>
                <c:pt idx="8">
                  <c:v>0.34294471297244028</c:v>
                </c:pt>
                <c:pt idx="9">
                  <c:v>0.39386088783416584</c:v>
                </c:pt>
                <c:pt idx="10">
                  <c:v>0.45079486360665993</c:v>
                </c:pt>
                <c:pt idx="11">
                  <c:v>0.51519255846396195</c:v>
                </c:pt>
                <c:pt idx="12">
                  <c:v>0.58888313168194306</c:v>
                </c:pt>
                <c:pt idx="13">
                  <c:v>0.67418279813775217</c:v>
                </c:pt>
                <c:pt idx="14">
                  <c:v>0.77399582466348116</c:v>
                </c:pt>
                <c:pt idx="15">
                  <c:v>0.89185052140041687</c:v>
                </c:pt>
                <c:pt idx="16">
                  <c:v>1.0316962413638096</c:v>
                </c:pt>
                <c:pt idx="17">
                  <c:v>1.1970265804755078</c:v>
                </c:pt>
                <c:pt idx="18">
                  <c:v>1.388389522480169</c:v>
                </c:pt>
                <c:pt idx="19">
                  <c:v>1.5978349140060468</c:v>
                </c:pt>
                <c:pt idx="20">
                  <c:v>1.8002777181447713</c:v>
                </c:pt>
                <c:pt idx="21">
                  <c:v>1.9498791970871718</c:v>
                </c:pt>
                <c:pt idx="22">
                  <c:v>1.9997418430210119</c:v>
                </c:pt>
                <c:pt idx="23">
                  <c:v>1.9401759030856542</c:v>
                </c:pt>
                <c:pt idx="24">
                  <c:v>1.8062042668713716</c:v>
                </c:pt>
                <c:pt idx="25">
                  <c:v>1.6439618049630973</c:v>
                </c:pt>
                <c:pt idx="26">
                  <c:v>1.4842509538116568</c:v>
                </c:pt>
                <c:pt idx="27">
                  <c:v>1.3405611445755052</c:v>
                </c:pt>
                <c:pt idx="28">
                  <c:v>1.2161964466390813</c:v>
                </c:pt>
                <c:pt idx="29">
                  <c:v>1.1100726627759909</c:v>
                </c:pt>
                <c:pt idx="30">
                  <c:v>1.0197124536199131</c:v>
                </c:pt>
                <c:pt idx="31">
                  <c:v>0.9424977842120198</c:v>
                </c:pt>
                <c:pt idx="32">
                  <c:v>0.87610360524078412</c:v>
                </c:pt>
                <c:pt idx="33">
                  <c:v>0.81859625833621719</c:v>
                </c:pt>
                <c:pt idx="34">
                  <c:v>0.76841044842900363</c:v>
                </c:pt>
                <c:pt idx="35">
                  <c:v>0.72429140184673457</c:v>
                </c:pt>
                <c:pt idx="36">
                  <c:v>0.68523453114521882</c:v>
                </c:pt>
                <c:pt idx="37">
                  <c:v>0.65043301256034103</c:v>
                </c:pt>
                <c:pt idx="38">
                  <c:v>0.61923531662914788</c:v>
                </c:pt>
                <c:pt idx="39">
                  <c:v>0.59111184188596888</c:v>
                </c:pt>
                <c:pt idx="40">
                  <c:v>0.56562904005759951</c:v>
                </c:pt>
                <c:pt idx="41">
                  <c:v>0.54242943191928661</c:v>
                </c:pt>
                <c:pt idx="42">
                  <c:v>0.52121615970707202</c:v>
                </c:pt>
                <c:pt idx="43">
                  <c:v>0.5017410031716355</c:v>
                </c:pt>
                <c:pt idx="44">
                  <c:v>0.48379503458119238</c:v>
                </c:pt>
                <c:pt idx="45">
                  <c:v>0.46720128763315993</c:v>
                </c:pt>
                <c:pt idx="46">
                  <c:v>0.45180896914288426</c:v>
                </c:pt>
                <c:pt idx="47">
                  <c:v>0.43748885860850079</c:v>
                </c:pt>
                <c:pt idx="48">
                  <c:v>0.42412962770513984</c:v>
                </c:pt>
                <c:pt idx="49">
                  <c:v>0.4116348766060462</c:v>
                </c:pt>
                <c:pt idx="50">
                  <c:v>0.39992073240765863</c:v>
                </c:pt>
                <c:pt idx="51">
                  <c:v>0.38891389112897873</c:v>
                </c:pt>
                <c:pt idx="52">
                  <c:v>0.37855001194312737</c:v>
                </c:pt>
                <c:pt idx="53">
                  <c:v>0.36877239282265051</c:v>
                </c:pt>
                <c:pt idx="54">
                  <c:v>0.35953087235763742</c:v>
                </c:pt>
                <c:pt idx="55">
                  <c:v>0.35078091439669223</c:v>
                </c:pt>
                <c:pt idx="56">
                  <c:v>0.34248284129073459</c:v>
                </c:pt>
                <c:pt idx="57">
                  <c:v>0.33460118857069399</c:v>
                </c:pt>
                <c:pt idx="58">
                  <c:v>0.32710415936740223</c:v>
                </c:pt>
                <c:pt idx="59">
                  <c:v>0.31996316116101037</c:v>
                </c:pt>
                <c:pt idx="60">
                  <c:v>0.31315241080887563</c:v>
                </c:pt>
                <c:pt idx="61">
                  <c:v>0.30664859645615089</c:v>
                </c:pt>
                <c:pt idx="62">
                  <c:v>0.30043058704177228</c:v>
                </c:pt>
                <c:pt idx="63">
                  <c:v>0.2944791817953703</c:v>
                </c:pt>
                <c:pt idx="64">
                  <c:v>0.28877689347040358</c:v>
                </c:pt>
                <c:pt idx="65">
                  <c:v>0.28330776014665354</c:v>
                </c:pt>
                <c:pt idx="66">
                  <c:v>0.27805718131598389</c:v>
                </c:pt>
                <c:pt idx="67">
                  <c:v>0.27301177468159538</c:v>
                </c:pt>
                <c:pt idx="68">
                  <c:v>0.26815925068607849</c:v>
                </c:pt>
                <c:pt idx="69">
                  <c:v>0.26348830226344511</c:v>
                </c:pt>
                <c:pt idx="70">
                  <c:v>0.25898850770547766</c:v>
                </c:pt>
                <c:pt idx="71">
                  <c:v>0.25465024485941179</c:v>
                </c:pt>
                <c:pt idx="72">
                  <c:v>0.25046461514501611</c:v>
                </c:pt>
                <c:pt idx="73">
                  <c:v>0.2464233761048647</c:v>
                </c:pt>
                <c:pt idx="74">
                  <c:v>0.24251888139021544</c:v>
                </c:pt>
                <c:pt idx="75">
                  <c:v>0.23874402724307339</c:v>
                </c:pt>
                <c:pt idx="76">
                  <c:v>0.23509220466805375</c:v>
                </c:pt>
                <c:pt idx="77">
                  <c:v>0.23155725659992737</c:v>
                </c:pt>
                <c:pt idx="78">
                  <c:v>0.22813343946775413</c:v>
                </c:pt>
                <c:pt idx="79">
                  <c:v>0.22481538863717399</c:v>
                </c:pt>
                <c:pt idx="80">
                  <c:v>0.22159808728109484</c:v>
                </c:pt>
                <c:pt idx="81">
                  <c:v>0.21847683828763884</c:v>
                </c:pt>
                <c:pt idx="82">
                  <c:v>0.21544723886438319</c:v>
                </c:pt>
                <c:pt idx="83">
                  <c:v>0.21250515754099075</c:v>
                </c:pt>
                <c:pt idx="84">
                  <c:v>0.20964671330936777</c:v>
                </c:pt>
                <c:pt idx="85">
                  <c:v>0.20686825667243178</c:v>
                </c:pt>
                <c:pt idx="86">
                  <c:v>0.20416635240018721</c:v>
                </c:pt>
                <c:pt idx="87">
                  <c:v>0.20153776381572913</c:v>
                </c:pt>
                <c:pt idx="88">
                  <c:v>0.19897943845457167</c:v>
                </c:pt>
                <c:pt idx="89">
                  <c:v>0.19648849495877513</c:v>
                </c:pt>
                <c:pt idx="90">
                  <c:v>0.19406221108310681</c:v>
                </c:pt>
                <c:pt idx="91">
                  <c:v>0.19169801270424858</c:v>
                </c:pt>
                <c:pt idx="92">
                  <c:v>0.18939346373612037</c:v>
                </c:pt>
                <c:pt idx="93">
                  <c:v>0.18714625686496889</c:v>
                </c:pt>
                <c:pt idx="94">
                  <c:v>0.184954205027166</c:v>
                </c:pt>
                <c:pt idx="95">
                  <c:v>0.18281523356084889</c:v>
                </c:pt>
                <c:pt idx="96">
                  <c:v>0.18072737296975019</c:v>
                </c:pt>
                <c:pt idx="97">
                  <c:v>0.17868875224394606</c:v>
                </c:pt>
                <c:pt idx="98">
                  <c:v>0.17669759268789589</c:v>
                </c:pt>
                <c:pt idx="99">
                  <c:v>0.17475220221114887</c:v>
                </c:pt>
                <c:pt idx="100">
                  <c:v>0.17285097004153716</c:v>
                </c:pt>
                <c:pt idx="101">
                  <c:v>0.17099236182462543</c:v>
                </c:pt>
                <c:pt idx="102">
                  <c:v>0.16917491507670412</c:v>
                </c:pt>
                <c:pt idx="103">
                  <c:v>0.16739723496175385</c:v>
                </c:pt>
                <c:pt idx="104">
                  <c:v>0.16565799036560838</c:v>
                </c:pt>
                <c:pt idx="105">
                  <c:v>0.16395591024305414</c:v>
                </c:pt>
                <c:pt idx="106">
                  <c:v>0.16228978021584686</c:v>
                </c:pt>
                <c:pt idx="107">
                  <c:v>0.16065843940164135</c:v>
                </c:pt>
                <c:pt idx="108">
                  <c:v>0.15906077745563946</c:v>
                </c:pt>
                <c:pt idx="109">
                  <c:v>0.15749573180838652</c:v>
                </c:pt>
                <c:pt idx="110">
                  <c:v>0.15596228508461221</c:v>
                </c:pt>
                <c:pt idx="111">
                  <c:v>0.15445946268933097</c:v>
                </c:pt>
                <c:pt idx="112">
                  <c:v>0.15298633054860866</c:v>
                </c:pt>
                <c:pt idx="113">
                  <c:v>0.15154199299347909</c:v>
                </c:pt>
                <c:pt idx="114">
                  <c:v>0.15012559077646737</c:v>
                </c:pt>
                <c:pt idx="115">
                  <c:v>0.14873629921105902</c:v>
                </c:pt>
                <c:pt idx="116">
                  <c:v>0.14737332642525383</c:v>
                </c:pt>
                <c:pt idx="117">
                  <c:v>0.14603591172106856</c:v>
                </c:pt>
                <c:pt idx="118">
                  <c:v>0.14472332403251231</c:v>
                </c:pt>
                <c:pt idx="119">
                  <c:v>0.14343486047515772</c:v>
                </c:pt>
                <c:pt idx="120">
                  <c:v>0.14216984498097804</c:v>
                </c:pt>
                <c:pt idx="121">
                  <c:v>0.14092762701261549</c:v>
                </c:pt>
                <c:pt idx="122">
                  <c:v>0.13970758035170347</c:v>
                </c:pt>
                <c:pt idx="123">
                  <c:v>0.13850910195627542</c:v>
                </c:pt>
                <c:pt idx="124">
                  <c:v>0.13733161088267618</c:v>
                </c:pt>
                <c:pt idx="125">
                  <c:v>0.13617454726773454</c:v>
                </c:pt>
                <c:pt idx="126">
                  <c:v>0.13503737136727467</c:v>
                </c:pt>
                <c:pt idx="127">
                  <c:v>0.13391956264733429</c:v>
                </c:pt>
                <c:pt idx="128">
                  <c:v>0.13282061892472444</c:v>
                </c:pt>
                <c:pt idx="129">
                  <c:v>0.13174005555380877</c:v>
                </c:pt>
                <c:pt idx="130">
                  <c:v>0.13067740465660746</c:v>
                </c:pt>
                <c:pt idx="131">
                  <c:v>0.12963221439353545</c:v>
                </c:pt>
                <c:pt idx="132">
                  <c:v>0.1286040482722762</c:v>
                </c:pt>
                <c:pt idx="133">
                  <c:v>0.12759248449246582</c:v>
                </c:pt>
                <c:pt idx="134">
                  <c:v>0.12659711532402579</c:v>
                </c:pt>
                <c:pt idx="135">
                  <c:v>0.12561754651712906</c:v>
                </c:pt>
                <c:pt idx="136">
                  <c:v>0.1246533967419243</c:v>
                </c:pt>
                <c:pt idx="137">
                  <c:v>0.12370429705626672</c:v>
                </c:pt>
                <c:pt idx="138">
                  <c:v>0.12276989039982415</c:v>
                </c:pt>
                <c:pt idx="139">
                  <c:v>0.1218498311130341</c:v>
                </c:pt>
                <c:pt idx="140">
                  <c:v>0.12094378447948756</c:v>
                </c:pt>
                <c:pt idx="141">
                  <c:v>0.12005142629040948</c:v>
                </c:pt>
                <c:pt idx="142">
                  <c:v>0.11917244242999078</c:v>
                </c:pt>
                <c:pt idx="143">
                  <c:v>0.11830652848040803</c:v>
                </c:pt>
                <c:pt idx="144">
                  <c:v>0.11745338934543943</c:v>
                </c:pt>
                <c:pt idx="145">
                  <c:v>0.11661273889165659</c:v>
                </c:pt>
                <c:pt idx="146">
                  <c:v>0.11578429960623332</c:v>
                </c:pt>
                <c:pt idx="147">
                  <c:v>0.1149678022704748</c:v>
                </c:pt>
                <c:pt idx="148">
                  <c:v>0.11416298564822329</c:v>
                </c:pt>
                <c:pt idx="149">
                  <c:v>0.11336959618834964</c:v>
                </c:pt>
                <c:pt idx="150">
                  <c:v>0.1125873877405878</c:v>
                </c:pt>
                <c:pt idx="151">
                  <c:v>0.1118161212840133</c:v>
                </c:pt>
                <c:pt idx="152">
                  <c:v>0.11105556466750946</c:v>
                </c:pt>
                <c:pt idx="153">
                  <c:v>0.11030549236160345</c:v>
                </c:pt>
                <c:pt idx="154">
                  <c:v>0.10956568522109059</c:v>
                </c:pt>
                <c:pt idx="155">
                  <c:v>0.10883593025789971</c:v>
                </c:pt>
                <c:pt idx="156">
                  <c:v>0.10811602042368344</c:v>
                </c:pt>
                <c:pt idx="157">
                  <c:v>0.10740575440164749</c:v>
                </c:pt>
                <c:pt idx="158">
                  <c:v>0.10670493640716072</c:v>
                </c:pt>
                <c:pt idx="159">
                  <c:v>0.10601337599671298</c:v>
                </c:pt>
                <c:pt idx="160">
                  <c:v>0.10533088788481332</c:v>
                </c:pt>
                <c:pt idx="161">
                  <c:v>0.10465729176844271</c:v>
                </c:pt>
                <c:pt idx="162">
                  <c:v>0.10399241215869745</c:v>
                </c:pt>
                <c:pt idx="163">
                  <c:v>0.10333607821927952</c:v>
                </c:pt>
                <c:pt idx="164">
                  <c:v>0.10268812361150854</c:v>
                </c:pt>
                <c:pt idx="165">
                  <c:v>0.10204838634554739</c:v>
                </c:pt>
                <c:pt idx="166">
                  <c:v>0.10141670863755135</c:v>
                </c:pt>
                <c:pt idx="167">
                  <c:v>0.10079293677246504</c:v>
                </c:pt>
                <c:pt idx="168">
                  <c:v>0.10017692097220554</c:v>
                </c:pt>
                <c:pt idx="169">
                  <c:v>9.9568515268986316E-2</c:v>
                </c:pt>
                <c:pt idx="170">
                  <c:v>9.8967577383546182E-2</c:v>
                </c:pt>
                <c:pt idx="171">
                  <c:v>9.8373968608062676E-2</c:v>
                </c:pt>
                <c:pt idx="172">
                  <c:v>9.7787553693538518E-2</c:v>
                </c:pt>
                <c:pt idx="173">
                  <c:v>9.7208200741462039E-2</c:v>
                </c:pt>
                <c:pt idx="174">
                  <c:v>9.6635781099551954E-2</c:v>
                </c:pt>
                <c:pt idx="175">
                  <c:v>9.6070169261406504E-2</c:v>
                </c:pt>
                <c:pt idx="176">
                  <c:v>9.5511242769886373E-2</c:v>
                </c:pt>
                <c:pt idx="177">
                  <c:v>9.4958882124068944E-2</c:v>
                </c:pt>
                <c:pt idx="178">
                  <c:v>9.4412970689619721E-2</c:v>
                </c:pt>
                <c:pt idx="179">
                  <c:v>9.3873394612434255E-2</c:v>
                </c:pt>
                <c:pt idx="180">
                  <c:v>9.3340042735411383E-2</c:v>
                </c:pt>
                <c:pt idx="181">
                  <c:v>9.2812806518224628E-2</c:v>
                </c:pt>
                <c:pt idx="182">
                  <c:v>9.2291579959966383E-2</c:v>
                </c:pt>
                <c:pt idx="183">
                  <c:v>9.1776259524543838E-2</c:v>
                </c:pt>
                <c:pt idx="184">
                  <c:v>9.126674406871281E-2</c:v>
                </c:pt>
                <c:pt idx="185">
                  <c:v>9.0762934772640594E-2</c:v>
                </c:pt>
                <c:pt idx="186">
                  <c:v>9.026473507289344E-2</c:v>
                </c:pt>
                <c:pt idx="187">
                  <c:v>8.9772050597750341E-2</c:v>
                </c:pt>
                <c:pt idx="188">
                  <c:v>8.9284789104748477E-2</c:v>
                </c:pt>
                <c:pt idx="189">
                  <c:v>8.880286042037025E-2</c:v>
                </c:pt>
                <c:pt idx="190">
                  <c:v>8.8326176381786692E-2</c:v>
                </c:pt>
                <c:pt idx="191">
                  <c:v>8.7854650780574348E-2</c:v>
                </c:pt>
                <c:pt idx="192">
                  <c:v>8.7388199308328557E-2</c:v>
                </c:pt>
                <c:pt idx="193">
                  <c:v>8.6926739504097836E-2</c:v>
                </c:pt>
                <c:pt idx="194">
                  <c:v>8.6470190703568262E-2</c:v>
                </c:pt>
                <c:pt idx="195">
                  <c:v>8.6018473989929761E-2</c:v>
                </c:pt>
                <c:pt idx="196">
                  <c:v>8.5571512146359566E-2</c:v>
                </c:pt>
                <c:pt idx="197">
                  <c:v>8.5129229610060059E-2</c:v>
                </c:pt>
                <c:pt idx="198">
                  <c:v>8.4691552427792166E-2</c:v>
                </c:pt>
                <c:pt idx="199">
                  <c:v>8.4258408212847163E-2</c:v>
                </c:pt>
                <c:pt idx="200">
                  <c:v>8.3829726103402502E-2</c:v>
                </c:pt>
                <c:pt idx="201">
                  <c:v>8.3405436722209708E-2</c:v>
                </c:pt>
                <c:pt idx="202">
                  <c:v>8.2985472137564659E-2</c:v>
                </c:pt>
                <c:pt idx="203">
                  <c:v>8.2569765825512384E-2</c:v>
                </c:pt>
                <c:pt idx="204">
                  <c:v>8.2158252633240905E-2</c:v>
                </c:pt>
                <c:pt idx="205">
                  <c:v>8.1750868743620406E-2</c:v>
                </c:pt>
                <c:pt idx="206">
                  <c:v>8.1347551640845756E-2</c:v>
                </c:pt>
                <c:pt idx="207">
                  <c:v>8.0948240077142311E-2</c:v>
                </c:pt>
                <c:pt idx="208">
                  <c:v>8.055287404049663E-2</c:v>
                </c:pt>
                <c:pt idx="209">
                  <c:v>8.0161394723375259E-2</c:v>
                </c:pt>
                <c:pt idx="210">
                  <c:v>7.9773744492395979E-2</c:v>
                </c:pt>
                <c:pt idx="211">
                  <c:v>7.9389866858917982E-2</c:v>
                </c:pt>
                <c:pt idx="212">
                  <c:v>7.9009706450518094E-2</c:v>
                </c:pt>
                <c:pt idx="213">
                  <c:v>7.8633208983322281E-2</c:v>
                </c:pt>
                <c:pt idx="214">
                  <c:v>7.8260321235161925E-2</c:v>
                </c:pt>
                <c:pt idx="215">
                  <c:v>7.7890991019526776E-2</c:v>
                </c:pt>
                <c:pt idx="216">
                  <c:v>7.7525167160286318E-2</c:v>
                </c:pt>
                <c:pt idx="217">
                  <c:v>7.7162799467153542E-2</c:v>
                </c:pt>
                <c:pt idx="218">
                  <c:v>7.6803838711865469E-2</c:v>
                </c:pt>
                <c:pt idx="219">
                  <c:v>7.6448236605055897E-2</c:v>
                </c:pt>
                <c:pt idx="220">
                  <c:v>7.6095945773797025E-2</c:v>
                </c:pt>
                <c:pt idx="221">
                  <c:v>7.5746919739787116E-2</c:v>
                </c:pt>
                <c:pt idx="222">
                  <c:v>7.5401112898162898E-2</c:v>
                </c:pt>
                <c:pt idx="223">
                  <c:v>7.5058480496915228E-2</c:v>
                </c:pt>
                <c:pt idx="224">
                  <c:v>7.4718978616888448E-2</c:v>
                </c:pt>
                <c:pt idx="225">
                  <c:v>7.4382564152343872E-2</c:v>
                </c:pt>
                <c:pt idx="226">
                  <c:v>7.4049194792068812E-2</c:v>
                </c:pt>
                <c:pt idx="227">
                  <c:v>7.3718829001013383E-2</c:v>
                </c:pt>
                <c:pt idx="228">
                  <c:v>7.3391426002437449E-2</c:v>
                </c:pt>
                <c:pt idx="229">
                  <c:v>7.3066945760551949E-2</c:v>
                </c:pt>
                <c:pt idx="230">
                  <c:v>7.2745348963637796E-2</c:v>
                </c:pt>
                <c:pt idx="231">
                  <c:v>7.2426597007627352E-2</c:v>
                </c:pt>
                <c:pt idx="232">
                  <c:v>7.211065198013375E-2</c:v>
                </c:pt>
                <c:pt idx="233">
                  <c:v>7.1797476644913663E-2</c:v>
                </c:pt>
                <c:pt idx="234">
                  <c:v>7.1487034426749696E-2</c:v>
                </c:pt>
                <c:pt idx="235">
                  <c:v>7.117928939673937E-2</c:v>
                </c:pt>
                <c:pt idx="236">
                  <c:v>7.0874206257977884E-2</c:v>
                </c:pt>
                <c:pt idx="237">
                  <c:v>7.0571750331622066E-2</c:v>
                </c:pt>
                <c:pt idx="238">
                  <c:v>7.027188754332403E-2</c:v>
                </c:pt>
                <c:pt idx="239">
                  <c:v>6.9974584410022841E-2</c:v>
                </c:pt>
                <c:pt idx="240">
                  <c:v>6.9679808027083318E-2</c:v>
                </c:pt>
                <c:pt idx="241">
                  <c:v>6.9387526055771032E-2</c:v>
                </c:pt>
                <c:pt idx="242">
                  <c:v>6.9097706711053725E-2</c:v>
                </c:pt>
                <c:pt idx="243">
                  <c:v>6.8810318749718533E-2</c:v>
                </c:pt>
                <c:pt idx="244">
                  <c:v>6.8525331458796232E-2</c:v>
                </c:pt>
                <c:pt idx="245">
                  <c:v>6.8242714644282484E-2</c:v>
                </c:pt>
                <c:pt idx="246">
                  <c:v>6.7962438620147891E-2</c:v>
                </c:pt>
                <c:pt idx="247">
                  <c:v>6.7684474197627575E-2</c:v>
                </c:pt>
                <c:pt idx="248">
                  <c:v>6.7408792674782447E-2</c:v>
                </c:pt>
                <c:pt idx="249">
                  <c:v>6.7135365826323914E-2</c:v>
                </c:pt>
                <c:pt idx="250">
                  <c:v>6.6864165893694247E-2</c:v>
                </c:pt>
                <c:pt idx="251">
                  <c:v>6.6595165575395132E-2</c:v>
                </c:pt>
                <c:pt idx="252">
                  <c:v>6.632833801755729E-2</c:v>
                </c:pt>
                <c:pt idx="253">
                  <c:v>6.606365680474395E-2</c:v>
                </c:pt>
                <c:pt idx="254">
                  <c:v>6.580109595098127E-2</c:v>
                </c:pt>
                <c:pt idx="255">
                  <c:v>6.5540629891009769E-2</c:v>
                </c:pt>
                <c:pt idx="256">
                  <c:v>6.528223347174969E-2</c:v>
                </c:pt>
                <c:pt idx="257">
                  <c:v>6.5025881943974628E-2</c:v>
                </c:pt>
                <c:pt idx="258">
                  <c:v>6.4771550954187254E-2</c:v>
                </c:pt>
                <c:pt idx="259">
                  <c:v>6.4519216536691709E-2</c:v>
                </c:pt>
                <c:pt idx="260">
                  <c:v>6.4268855105856726E-2</c:v>
                </c:pt>
                <c:pt idx="261">
                  <c:v>6.4020443448564363E-2</c:v>
                </c:pt>
                <c:pt idx="262">
                  <c:v>6.377395871683901E-2</c:v>
                </c:pt>
                <c:pt idx="263">
                  <c:v>6.3529378420651927E-2</c:v>
                </c:pt>
                <c:pt idx="264">
                  <c:v>6.3286680420895997E-2</c:v>
                </c:pt>
                <c:pt idx="265">
                  <c:v>6.3045842922526366E-2</c:v>
                </c:pt>
                <c:pt idx="266">
                  <c:v>6.2806844467862055E-2</c:v>
                </c:pt>
                <c:pt idx="267">
                  <c:v>6.2569663930044608E-2</c:v>
                </c:pt>
                <c:pt idx="268">
                  <c:v>6.2334280506648902E-2</c:v>
                </c:pt>
                <c:pt idx="269">
                  <c:v>6.2100673713442453E-2</c:v>
                </c:pt>
                <c:pt idx="270">
                  <c:v>6.186882337828898E-2</c:v>
                </c:pt>
                <c:pt idx="271">
                  <c:v>6.1638709635192267E-2</c:v>
                </c:pt>
                <c:pt idx="272">
                  <c:v>6.1410312918476678E-2</c:v>
                </c:pt>
                <c:pt idx="273">
                  <c:v>6.1183613957100841E-2</c:v>
                </c:pt>
                <c:pt idx="274">
                  <c:v>6.0958593769100296E-2</c:v>
                </c:pt>
                <c:pt idx="275">
                  <c:v>6.0735233656156525E-2</c:v>
                </c:pt>
                <c:pt idx="276">
                  <c:v>6.0513515198288445E-2</c:v>
                </c:pt>
                <c:pt idx="277">
                  <c:v>6.0293420248663229E-2</c:v>
                </c:pt>
                <c:pt idx="278">
                  <c:v>6.0074930928523583E-2</c:v>
                </c:pt>
                <c:pt idx="279">
                  <c:v>5.9858029622228033E-2</c:v>
                </c:pt>
                <c:pt idx="280">
                  <c:v>5.9642698972401688E-2</c:v>
                </c:pt>
                <c:pt idx="281">
                  <c:v>5.9428921875194225E-2</c:v>
                </c:pt>
                <c:pt idx="282">
                  <c:v>5.921668147564256E-2</c:v>
                </c:pt>
                <c:pt idx="283">
                  <c:v>5.9005961163135542E-2</c:v>
                </c:pt>
                <c:pt idx="284">
                  <c:v>5.87967445669779E-2</c:v>
                </c:pt>
                <c:pt idx="285">
                  <c:v>5.8589015552050844E-2</c:v>
                </c:pt>
                <c:pt idx="286">
                  <c:v>5.8382758214567232E-2</c:v>
                </c:pt>
                <c:pt idx="287">
                  <c:v>5.8177956877918435E-2</c:v>
                </c:pt>
                <c:pt idx="288">
                  <c:v>5.7974596088610851E-2</c:v>
                </c:pt>
                <c:pt idx="289">
                  <c:v>5.7772660612289882E-2</c:v>
                </c:pt>
                <c:pt idx="290">
                  <c:v>5.7572135429848799E-2</c:v>
                </c:pt>
                <c:pt idx="291">
                  <c:v>5.7373005733620884E-2</c:v>
                </c:pt>
                <c:pt idx="292">
                  <c:v>5.7175256923652377E-2</c:v>
                </c:pt>
                <c:pt idx="293">
                  <c:v>5.6978874604054361E-2</c:v>
                </c:pt>
                <c:pt idx="294">
                  <c:v>5.6783844579431662E-2</c:v>
                </c:pt>
                <c:pt idx="295">
                  <c:v>5.6590152851386862E-2</c:v>
                </c:pt>
                <c:pt idx="296">
                  <c:v>5.6397785615097507E-2</c:v>
                </c:pt>
                <c:pt idx="297">
                  <c:v>5.6206729255964788E-2</c:v>
                </c:pt>
                <c:pt idx="298">
                  <c:v>5.6016970346331935E-2</c:v>
                </c:pt>
                <c:pt idx="299">
                  <c:v>5.5828495642270611E-2</c:v>
                </c:pt>
                <c:pt idx="300">
                  <c:v>5.5641292080433696E-2</c:v>
                </c:pt>
                <c:pt idx="301">
                  <c:v>5.5455346774972866E-2</c:v>
                </c:pt>
                <c:pt idx="302">
                  <c:v>5.5270647014519309E-2</c:v>
                </c:pt>
                <c:pt idx="303">
                  <c:v>5.5087180259226189E-2</c:v>
                </c:pt>
                <c:pt idx="304">
                  <c:v>5.4904934137871376E-2</c:v>
                </c:pt>
                <c:pt idx="305">
                  <c:v>5.4723896445018939E-2</c:v>
                </c:pt>
                <c:pt idx="306">
                  <c:v>5.4544055138237985E-2</c:v>
                </c:pt>
                <c:pt idx="307">
                  <c:v>5.4365398335377638E-2</c:v>
                </c:pt>
                <c:pt idx="308">
                  <c:v>5.4187914311896686E-2</c:v>
                </c:pt>
                <c:pt idx="309">
                  <c:v>5.4011591498246657E-2</c:v>
                </c:pt>
                <c:pt idx="310">
                  <c:v>5.3836418477307232E-2</c:v>
                </c:pt>
                <c:pt idx="311">
                  <c:v>5.3662383981872445E-2</c:v>
                </c:pt>
                <c:pt idx="312">
                  <c:v>5.3489476892186812E-2</c:v>
                </c:pt>
                <c:pt idx="313">
                  <c:v>5.3317686233529983E-2</c:v>
                </c:pt>
                <c:pt idx="314">
                  <c:v>5.3147001173849122E-2</c:v>
                </c:pt>
                <c:pt idx="315">
                  <c:v>5.2977411021437569E-2</c:v>
                </c:pt>
                <c:pt idx="316">
                  <c:v>5.280890522265877E-2</c:v>
                </c:pt>
                <c:pt idx="317">
                  <c:v>5.2641473359714856E-2</c:v>
                </c:pt>
                <c:pt idx="318">
                  <c:v>5.2475105148458226E-2</c:v>
                </c:pt>
                <c:pt idx="319">
                  <c:v>5.230979043624568E-2</c:v>
                </c:pt>
                <c:pt idx="320">
                  <c:v>5.2145519199833873E-2</c:v>
                </c:pt>
                <c:pt idx="321">
                  <c:v>5.1982281543315141E-2</c:v>
                </c:pt>
                <c:pt idx="322">
                  <c:v>5.1820067696093097E-2</c:v>
                </c:pt>
                <c:pt idx="323">
                  <c:v>5.16588680108966E-2</c:v>
                </c:pt>
                <c:pt idx="324">
                  <c:v>5.1498672961831769E-2</c:v>
                </c:pt>
                <c:pt idx="325">
                  <c:v>5.1339473142470844E-2</c:v>
                </c:pt>
                <c:pt idx="326">
                  <c:v>5.1181259263977173E-2</c:v>
                </c:pt>
                <c:pt idx="327">
                  <c:v>5.1024022153265673E-2</c:v>
                </c:pt>
                <c:pt idx="328">
                  <c:v>5.0867752751197592E-2</c:v>
                </c:pt>
                <c:pt idx="329">
                  <c:v>5.0712442110809434E-2</c:v>
                </c:pt>
                <c:pt idx="330">
                  <c:v>5.0558081395574675E-2</c:v>
                </c:pt>
                <c:pt idx="331">
                  <c:v>5.0404661877697925E-2</c:v>
                </c:pt>
                <c:pt idx="332">
                  <c:v>5.0252174936440755E-2</c:v>
                </c:pt>
                <c:pt idx="333">
                  <c:v>5.0100612056478443E-2</c:v>
                </c:pt>
                <c:pt idx="334">
                  <c:v>4.9949964826287087E-2</c:v>
                </c:pt>
                <c:pt idx="335">
                  <c:v>4.9800224936560208E-2</c:v>
                </c:pt>
                <c:pt idx="336">
                  <c:v>4.9651384178654515E-2</c:v>
                </c:pt>
                <c:pt idx="337">
                  <c:v>4.9503434443064015E-2</c:v>
                </c:pt>
                <c:pt idx="338">
                  <c:v>4.9356367717921797E-2</c:v>
                </c:pt>
                <c:pt idx="339">
                  <c:v>4.9210176087529138E-2</c:v>
                </c:pt>
                <c:pt idx="340">
                  <c:v>4.9064851730911199E-2</c:v>
                </c:pt>
                <c:pt idx="341">
                  <c:v>4.8920386920398642E-2</c:v>
                </c:pt>
                <c:pt idx="342">
                  <c:v>4.8776774020234989E-2</c:v>
                </c:pt>
                <c:pt idx="343">
                  <c:v>4.863400548520868E-2</c:v>
                </c:pt>
                <c:pt idx="344">
                  <c:v>4.8492073859309745E-2</c:v>
                </c:pt>
                <c:pt idx="345">
                  <c:v>4.8350971774410424E-2</c:v>
                </c:pt>
                <c:pt idx="346">
                  <c:v>4.8210691948969112E-2</c:v>
                </c:pt>
                <c:pt idx="347">
                  <c:v>4.807122718675727E-2</c:v>
                </c:pt>
                <c:pt idx="348">
                  <c:v>4.7932570375608996E-2</c:v>
                </c:pt>
                <c:pt idx="349">
                  <c:v>4.7794714486192318E-2</c:v>
                </c:pt>
                <c:pt idx="350">
                  <c:v>4.7657652570802303E-2</c:v>
                </c:pt>
                <c:pt idx="351">
                  <c:v>4.7521377762175097E-2</c:v>
                </c:pt>
                <c:pt idx="352">
                  <c:v>4.7385883272322786E-2</c:v>
                </c:pt>
                <c:pt idx="353">
                  <c:v>4.7251162391388483E-2</c:v>
                </c:pt>
                <c:pt idx="354">
                  <c:v>4.7117208486521234E-2</c:v>
                </c:pt>
                <c:pt idx="355">
                  <c:v>4.6984015000770388E-2</c:v>
                </c:pt>
                <c:pt idx="356">
                  <c:v>4.6851575451999118E-2</c:v>
                </c:pt>
                <c:pt idx="357">
                  <c:v>4.671988343181644E-2</c:v>
                </c:pt>
                <c:pt idx="358">
                  <c:v>4.658893260452774E-2</c:v>
                </c:pt>
                <c:pt idx="359">
                  <c:v>4.6458716706103076E-2</c:v>
                </c:pt>
                <c:pt idx="360">
                  <c:v>4.6329229543163125E-2</c:v>
                </c:pt>
                <c:pt idx="361">
                  <c:v>4.6200464991982368E-2</c:v>
                </c:pt>
                <c:pt idx="362">
                  <c:v>4.6072416997509164E-2</c:v>
                </c:pt>
                <c:pt idx="363">
                  <c:v>4.5945079572402348E-2</c:v>
                </c:pt>
                <c:pt idx="364">
                  <c:v>4.5818446796084031E-2</c:v>
                </c:pt>
                <c:pt idx="365">
                  <c:v>4.5692512813808421E-2</c:v>
                </c:pt>
                <c:pt idx="366">
                  <c:v>4.5567271835746097E-2</c:v>
                </c:pt>
                <c:pt idx="367">
                  <c:v>4.5442718136083693E-2</c:v>
                </c:pt>
                <c:pt idx="368">
                  <c:v>4.5318846052138491E-2</c:v>
                </c:pt>
                <c:pt idx="369">
                  <c:v>4.5195649983487782E-2</c:v>
                </c:pt>
                <c:pt idx="370">
                  <c:v>4.5073124391112621E-2</c:v>
                </c:pt>
                <c:pt idx="371">
                  <c:v>4.4951263796555625E-2</c:v>
                </c:pt>
                <c:pt idx="372">
                  <c:v>4.4830062781092861E-2</c:v>
                </c:pt>
                <c:pt idx="373">
                  <c:v>4.4709515984919082E-2</c:v>
                </c:pt>
                <c:pt idx="374">
                  <c:v>4.458961810634645E-2</c:v>
                </c:pt>
                <c:pt idx="375">
                  <c:v>4.4470363901016399E-2</c:v>
                </c:pt>
                <c:pt idx="376">
                  <c:v>4.435174818112407E-2</c:v>
                </c:pt>
                <c:pt idx="377">
                  <c:v>4.4233765814655664E-2</c:v>
                </c:pt>
                <c:pt idx="378">
                  <c:v>4.4116411724637948E-2</c:v>
                </c:pt>
                <c:pt idx="379">
                  <c:v>4.3999680888399895E-2</c:v>
                </c:pt>
                <c:pt idx="380">
                  <c:v>4.3883568336846215E-2</c:v>
                </c:pt>
                <c:pt idx="381">
                  <c:v>4.3768069153742747E-2</c:v>
                </c:pt>
                <c:pt idx="382">
                  <c:v>4.3653178475012933E-2</c:v>
                </c:pt>
                <c:pt idx="383">
                  <c:v>4.3538891488045836E-2</c:v>
                </c:pt>
                <c:pt idx="384">
                  <c:v>4.3425203431015101E-2</c:v>
                </c:pt>
                <c:pt idx="385">
                  <c:v>4.3312109592208589E-2</c:v>
                </c:pt>
                <c:pt idx="386">
                  <c:v>4.3199605309368914E-2</c:v>
                </c:pt>
                <c:pt idx="387">
                  <c:v>4.3087685969044096E-2</c:v>
                </c:pt>
                <c:pt idx="388">
                  <c:v>4.2976347005948677E-2</c:v>
                </c:pt>
                <c:pt idx="389">
                  <c:v>4.2865583902334782E-2</c:v>
                </c:pt>
                <c:pt idx="390">
                  <c:v>4.2755392187372968E-2</c:v>
                </c:pt>
                <c:pt idx="391">
                  <c:v>4.2645767436542997E-2</c:v>
                </c:pt>
                <c:pt idx="392">
                  <c:v>4.2536705271033745E-2</c:v>
                </c:pt>
                <c:pt idx="393">
                  <c:v>4.2428201357152785E-2</c:v>
                </c:pt>
                <c:pt idx="394">
                  <c:v>4.2320251405744955E-2</c:v>
                </c:pt>
                <c:pt idx="395">
                  <c:v>4.2212851171619901E-2</c:v>
                </c:pt>
                <c:pt idx="396">
                  <c:v>4.2105996452988535E-2</c:v>
                </c:pt>
                <c:pt idx="397">
                  <c:v>4.1999683090908145E-2</c:v>
                </c:pt>
                <c:pt idx="398">
                  <c:v>4.1893906968735961E-2</c:v>
                </c:pt>
                <c:pt idx="399">
                  <c:v>4.1788664011591189E-2</c:v>
                </c:pt>
                <c:pt idx="400">
                  <c:v>4.1683950185825151E-2</c:v>
                </c:pt>
                <c:pt idx="401">
                  <c:v>4.1579761498499526E-2</c:v>
                </c:pt>
                <c:pt idx="402">
                  <c:v>4.1476093996872611E-2</c:v>
                </c:pt>
                <c:pt idx="403">
                  <c:v>4.1372943767893237E-2</c:v>
                </c:pt>
                <c:pt idx="404">
                  <c:v>4.1270306937702367E-2</c:v>
                </c:pt>
                <c:pt idx="405">
                  <c:v>4.1168179671142266E-2</c:v>
                </c:pt>
                <c:pt idx="406">
                  <c:v>4.1066558171272971E-2</c:v>
                </c:pt>
                <c:pt idx="407">
                  <c:v>4.0965438678896099E-2</c:v>
                </c:pt>
                <c:pt idx="408">
                  <c:v>4.0864817472085639E-2</c:v>
                </c:pt>
                <c:pt idx="409">
                  <c:v>4.07646908657259E-2</c:v>
                </c:pt>
                <c:pt idx="410">
                  <c:v>4.0665055211056254E-2</c:v>
                </c:pt>
                <c:pt idx="411">
                  <c:v>4.0565906895222686E-2</c:v>
                </c:pt>
                <c:pt idx="412">
                  <c:v>4.0467242340835825E-2</c:v>
                </c:pt>
                <c:pt idx="413">
                  <c:v>4.0369058005535779E-2</c:v>
                </c:pt>
                <c:pt idx="414">
                  <c:v>4.027135038156316E-2</c:v>
                </c:pt>
                <c:pt idx="415">
                  <c:v>4.0174115995336421E-2</c:v>
                </c:pt>
                <c:pt idx="416">
                  <c:v>4.0077351407035583E-2</c:v>
                </c:pt>
                <c:pt idx="417">
                  <c:v>3.9981053210191825E-2</c:v>
                </c:pt>
                <c:pt idx="418">
                  <c:v>3.9885218031283171E-2</c:v>
                </c:pt>
                <c:pt idx="419">
                  <c:v>3.9789842529336039E-2</c:v>
                </c:pt>
                <c:pt idx="420">
                  <c:v>3.9694923395532593E-2</c:v>
                </c:pt>
                <c:pt idx="421">
                  <c:v>3.9600457352823783E-2</c:v>
                </c:pt>
                <c:pt idx="422">
                  <c:v>3.9506441155547876E-2</c:v>
                </c:pt>
                <c:pt idx="423">
                  <c:v>3.9412871589054647E-2</c:v>
                </c:pt>
                <c:pt idx="424">
                  <c:v>3.9319745469334887E-2</c:v>
                </c:pt>
                <c:pt idx="425">
                  <c:v>3.9227059642655139E-2</c:v>
                </c:pt>
                <c:pt idx="426">
                  <c:v>3.9134810985197839E-2</c:v>
                </c:pt>
                <c:pt idx="427">
                  <c:v>3.9042996402706441E-2</c:v>
                </c:pt>
                <c:pt idx="428">
                  <c:v>3.89516128301357E-2</c:v>
                </c:pt>
                <c:pt idx="429">
                  <c:v>3.88606572313068E-2</c:v>
                </c:pt>
                <c:pt idx="430">
                  <c:v>3.877012659856751E-2</c:v>
                </c:pt>
                <c:pt idx="431">
                  <c:v>3.8680017952457041E-2</c:v>
                </c:pt>
                <c:pt idx="432">
                  <c:v>3.859032834137565E-2</c:v>
                </c:pt>
                <c:pt idx="433">
                  <c:v>3.8501054841258917E-2</c:v>
                </c:pt>
                <c:pt idx="434">
                  <c:v>3.8412194555256574E-2</c:v>
                </c:pt>
                <c:pt idx="435">
                  <c:v>3.8323744613415825E-2</c:v>
                </c:pt>
                <c:pt idx="436">
                  <c:v>3.8235702172369102E-2</c:v>
                </c:pt>
                <c:pt idx="437">
                  <c:v>3.8148064415026155E-2</c:v>
                </c:pt>
                <c:pt idx="438">
                  <c:v>3.8060828550270466E-2</c:v>
                </c:pt>
                <c:pt idx="439">
                  <c:v>3.7973991812659792E-2</c:v>
                </c:pt>
                <c:pt idx="440">
                  <c:v>3.7887551462130922E-2</c:v>
                </c:pt>
                <c:pt idx="441">
                  <c:v>3.7801504783708459E-2</c:v>
                </c:pt>
                <c:pt idx="442">
                  <c:v>3.7715849087217708E-2</c:v>
                </c:pt>
                <c:pt idx="443">
                  <c:v>3.7630581707001343E-2</c:v>
                </c:pt>
                <c:pt idx="444">
                  <c:v>3.7545700001640134E-2</c:v>
                </c:pt>
                <c:pt idx="445">
                  <c:v>3.7461201353677351E-2</c:v>
                </c:pt>
                <c:pt idx="446">
                  <c:v>3.7377083169347042E-2</c:v>
                </c:pt>
                <c:pt idx="447">
                  <c:v>3.7293342878305887E-2</c:v>
                </c:pt>
                <c:pt idx="448">
                  <c:v>3.7209977933368825E-2</c:v>
                </c:pt>
                <c:pt idx="449">
                  <c:v>3.7126985810248189E-2</c:v>
                </c:pt>
                <c:pt idx="450">
                  <c:v>3.7044364007296354E-2</c:v>
                </c:pt>
                <c:pt idx="451">
                  <c:v>3.6962110045251885E-2</c:v>
                </c:pt>
                <c:pt idx="452">
                  <c:v>3.6880221466989105E-2</c:v>
                </c:pt>
                <c:pt idx="453">
                  <c:v>3.679869583727103E-2</c:v>
                </c:pt>
                <c:pt idx="454">
                  <c:v>3.6717530742505576E-2</c:v>
                </c:pt>
                <c:pt idx="455">
                  <c:v>3.6636723790505032E-2</c:v>
                </c:pt>
                <c:pt idx="456">
                  <c:v>3.6556272610248838E-2</c:v>
                </c:pt>
                <c:pt idx="457">
                  <c:v>3.6476174851649314E-2</c:v>
                </c:pt>
                <c:pt idx="458">
                  <c:v>3.6396428185320746E-2</c:v>
                </c:pt>
                <c:pt idx="459">
                  <c:v>3.6317030302351318E-2</c:v>
                </c:pt>
                <c:pt idx="460">
                  <c:v>3.6237978914078164E-2</c:v>
                </c:pt>
                <c:pt idx="461">
                  <c:v>3.6159271751865438E-2</c:v>
                </c:pt>
                <c:pt idx="462">
                  <c:v>3.6080906566885118E-2</c:v>
                </c:pt>
                <c:pt idx="463">
                  <c:v>3.6002881129900896E-2</c:v>
                </c:pt>
                <c:pt idx="464">
                  <c:v>3.5925193231054788E-2</c:v>
                </c:pt>
                <c:pt idx="465">
                  <c:v>3.5847840679656531E-2</c:v>
                </c:pt>
                <c:pt idx="466">
                  <c:v>3.5770821303975735E-2</c:v>
                </c:pt>
                <c:pt idx="467">
                  <c:v>3.5694132951036801E-2</c:v>
                </c:pt>
                <c:pt idx="468">
                  <c:v>3.5617773486416426E-2</c:v>
                </c:pt>
                <c:pt idx="469">
                  <c:v>3.5541740794043736E-2</c:v>
                </c:pt>
                <c:pt idx="470">
                  <c:v>3.5466032776003062E-2</c:v>
                </c:pt>
                <c:pt idx="471">
                  <c:v>3.5390647352339204E-2</c:v>
                </c:pt>
                <c:pt idx="472">
                  <c:v>3.5315582460865205E-2</c:v>
                </c:pt>
                <c:pt idx="473">
                  <c:v>3.5240836056972626E-2</c:v>
                </c:pt>
                <c:pt idx="474">
                  <c:v>3.5166406113444244E-2</c:v>
                </c:pt>
                <c:pt idx="475">
                  <c:v>3.5092290620269112E-2</c:v>
                </c:pt>
                <c:pt idx="476">
                  <c:v>3.5018487584459995E-2</c:v>
                </c:pt>
                <c:pt idx="477">
                  <c:v>3.4944995029873194E-2</c:v>
                </c:pt>
                <c:pt idx="478">
                  <c:v>3.487181099703051E-2</c:v>
                </c:pt>
                <c:pt idx="479">
                  <c:v>3.4798933542943639E-2</c:v>
                </c:pt>
                <c:pt idx="480">
                  <c:v>3.4726360740940668E-2</c:v>
                </c:pt>
                <c:pt idx="481">
                  <c:v>3.4654090680494805E-2</c:v>
                </c:pt>
                <c:pt idx="482">
                  <c:v>3.4582121467055242E-2</c:v>
                </c:pt>
                <c:pt idx="483">
                  <c:v>3.4510451221880227E-2</c:v>
                </c:pt>
                <c:pt idx="484">
                  <c:v>3.4439078081872077E-2</c:v>
                </c:pt>
                <c:pt idx="485">
                  <c:v>3.4368000199414397E-2</c:v>
                </c:pt>
                <c:pt idx="486">
                  <c:v>3.4297215742211284E-2</c:v>
                </c:pt>
                <c:pt idx="487">
                  <c:v>3.422672289312851E-2</c:v>
                </c:pt>
                <c:pt idx="488">
                  <c:v>3.415651985003669E-2</c:v>
                </c:pt>
                <c:pt idx="489">
                  <c:v>3.4086604825656459E-2</c:v>
                </c:pt>
                <c:pt idx="490">
                  <c:v>3.4016976047405438E-2</c:v>
                </c:pt>
                <c:pt idx="491">
                  <c:v>3.394763175724725E-2</c:v>
                </c:pt>
                <c:pt idx="492">
                  <c:v>3.3878570211542246E-2</c:v>
                </c:pt>
                <c:pt idx="493">
                  <c:v>3.3809789680900197E-2</c:v>
                </c:pt>
                <c:pt idx="494">
                  <c:v>3.3741288450034657E-2</c:v>
                </c:pt>
                <c:pt idx="495">
                  <c:v>3.3673064817619294E-2</c:v>
                </c:pt>
                <c:pt idx="496">
                  <c:v>3.360511709614581E-2</c:v>
                </c:pt>
                <c:pt idx="497">
                  <c:v>3.3537443611783652E-2</c:v>
                </c:pt>
                <c:pt idx="498">
                  <c:v>3.3470042704241476E-2</c:v>
                </c:pt>
                <c:pt idx="499">
                  <c:v>3.3402912726630256E-2</c:v>
                </c:pt>
              </c:numCache>
            </c:numRef>
          </c:yVal>
          <c:smooth val="1"/>
          <c:extLst>
            <c:ext xmlns:c16="http://schemas.microsoft.com/office/drawing/2014/chart" uri="{C3380CC4-5D6E-409C-BE32-E72D297353CC}">
              <c16:uniqueId val="{00000001-37B6-43E9-ACD7-7C84677A97B5}"/>
            </c:ext>
          </c:extLst>
        </c:ser>
        <c:ser>
          <c:idx val="2"/>
          <c:order val="2"/>
          <c:tx>
            <c:strRef>
              <c:f>'Simulated data (high damping)'!$O$19</c:f>
              <c:strCache>
                <c:ptCount val="1"/>
                <c:pt idx="0">
                  <c:v>acceleration</c:v>
                </c:pt>
              </c:strCache>
            </c:strRef>
          </c:tx>
          <c:spPr>
            <a:ln w="28575" cmpd="sng">
              <a:solidFill>
                <a:schemeClr val="accent1"/>
              </a:solidFill>
            </a:ln>
          </c:spPr>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damping)'!$O$21:$O$520</c:f>
              <c:numCache>
                <c:formatCode>0.000</c:formatCode>
                <c:ptCount val="500"/>
                <c:pt idx="0">
                  <c:v>5.0235402049132695E-3</c:v>
                </c:pt>
                <c:pt idx="1">
                  <c:v>1.2942198683592039E-2</c:v>
                </c:pt>
                <c:pt idx="2">
                  <c:v>2.4723955450577428E-2</c:v>
                </c:pt>
                <c:pt idx="3">
                  <c:v>4.0618968924276674E-2</c:v>
                </c:pt>
                <c:pt idx="4">
                  <c:v>6.097594986838608E-2</c:v>
                </c:pt>
                <c:pt idx="5">
                  <c:v>8.6260349914300011E-2</c:v>
                </c:pt>
                <c:pt idx="6">
                  <c:v>0.11707979126146022</c:v>
                </c:pt>
                <c:pt idx="7">
                  <c:v>0.15421906659239823</c:v>
                </c:pt>
                <c:pt idx="8">
                  <c:v>0.19868800905878253</c:v>
                </c:pt>
                <c:pt idx="9">
                  <c:v>0.25178682007835457</c:v>
                </c:pt>
                <c:pt idx="10">
                  <c:v>0.3151950459165605</c:v>
                </c:pt>
                <c:pt idx="11">
                  <c:v>0.39109206642514793</c:v>
                </c:pt>
                <c:pt idx="12">
                  <c:v>0.48231770725132306</c:v>
                </c:pt>
                <c:pt idx="13">
                  <c:v>0.59257830714071791</c:v>
                </c:pt>
                <c:pt idx="14">
                  <c:v>0.7266874626349521</c:v>
                </c:pt>
                <c:pt idx="15">
                  <c:v>0.89077815604402399</c:v>
                </c:pt>
                <c:pt idx="16">
                  <c:v>1.0922747982214445</c:v>
                </c:pt>
                <c:pt idx="17">
                  <c:v>1.3390385515459493</c:v>
                </c:pt>
                <c:pt idx="18">
                  <c:v>1.6362963490392539</c:v>
                </c:pt>
                <c:pt idx="19">
                  <c:v>1.9788817171457667</c:v>
                </c:pt>
                <c:pt idx="20">
                  <c:v>2.337474816805607</c:v>
                </c:pt>
                <c:pt idx="21">
                  <c:v>2.6485533462638995</c:v>
                </c:pt>
                <c:pt idx="22">
                  <c:v>2.8361068182484384</c:v>
                </c:pt>
                <c:pt idx="23">
                  <c:v>2.8678832587494574</c:v>
                </c:pt>
                <c:pt idx="24">
                  <c:v>2.7780797090656884</c:v>
                </c:pt>
                <c:pt idx="25">
                  <c:v>2.6270443753057608</c:v>
                </c:pt>
                <c:pt idx="26">
                  <c:v>2.4607631544857402</c:v>
                </c:pt>
                <c:pt idx="27">
                  <c:v>2.3028637537677832</c:v>
                </c:pt>
                <c:pt idx="28">
                  <c:v>2.1620999354980555</c:v>
                </c:pt>
                <c:pt idx="29">
                  <c:v>2.0399531698709104</c:v>
                </c:pt>
                <c:pt idx="30">
                  <c:v>1.9350014475605135</c:v>
                </c:pt>
                <c:pt idx="31">
                  <c:v>1.8449535783933897</c:v>
                </c:pt>
                <c:pt idx="32">
                  <c:v>1.7674819627172302</c:v>
                </c:pt>
                <c:pt idx="33">
                  <c:v>1.7005147923673811</c:v>
                </c:pt>
                <c:pt idx="34">
                  <c:v>1.6423040946884424</c:v>
                </c:pt>
                <c:pt idx="35">
                  <c:v>1.5914090039774755</c:v>
                </c:pt>
                <c:pt idx="36">
                  <c:v>1.5466526100778764</c:v>
                </c:pt>
                <c:pt idx="37">
                  <c:v>1.5070754491428191</c:v>
                </c:pt>
                <c:pt idx="38">
                  <c:v>1.4718938057191038</c:v>
                </c:pt>
                <c:pt idx="39">
                  <c:v>1.440464929325328</c:v>
                </c:pt>
                <c:pt idx="40">
                  <c:v>1.4122589599353981</c:v>
                </c:pt>
                <c:pt idx="41">
                  <c:v>1.3868366117086701</c:v>
                </c:pt>
                <c:pt idx="42">
                  <c:v>1.363831542544137</c:v>
                </c:pt>
                <c:pt idx="43">
                  <c:v>1.3429364405531801</c:v>
                </c:pt>
                <c:pt idx="44">
                  <c:v>1.3238920234882137</c:v>
                </c:pt>
                <c:pt idx="45">
                  <c:v>1.3064783101469175</c:v>
                </c:pt>
                <c:pt idx="46">
                  <c:v>1.2905076627642353</c:v>
                </c:pt>
                <c:pt idx="47">
                  <c:v>1.27581921251922</c:v>
                </c:pt>
                <c:pt idx="48">
                  <c:v>1.2622743689477027</c:v>
                </c:pt>
                <c:pt idx="49">
                  <c:v>1.2497531824812835</c:v>
                </c:pt>
                <c:pt idx="50">
                  <c:v>1.2381513817566978</c:v>
                </c:pt>
                <c:pt idx="51">
                  <c:v>1.2273779473946216</c:v>
                </c:pt>
                <c:pt idx="52">
                  <c:v>1.2173531145593925</c:v>
                </c:pt>
                <c:pt idx="53">
                  <c:v>1.2080067200559215</c:v>
                </c:pt>
                <c:pt idx="54">
                  <c:v>1.1992768277340442</c:v>
                </c:pt>
                <c:pt idx="55">
                  <c:v>1.1911085798672458</c:v>
                </c:pt>
                <c:pt idx="56">
                  <c:v>1.1834532329411103</c:v>
                </c:pt>
                <c:pt idx="57">
                  <c:v>1.176267344670765</c:v>
                </c:pt>
                <c:pt idx="58">
                  <c:v>1.1695120856260175</c:v>
                </c:pt>
                <c:pt idx="59">
                  <c:v>1.1631526540001469</c:v>
                </c:pt>
                <c:pt idx="60">
                  <c:v>1.1571577761332388</c:v>
                </c:pt>
                <c:pt idx="61">
                  <c:v>1.1514992786363443</c:v>
                </c:pt>
                <c:pt idx="62">
                  <c:v>1.1461517205439324</c:v>
                </c:pt>
                <c:pt idx="63">
                  <c:v>1.1410920759910388</c:v>
                </c:pt>
                <c:pt idx="64">
                  <c:v>1.1362994595774307</c:v>
                </c:pt>
                <c:pt idx="65">
                  <c:v>1.1317548879285364</c:v>
                </c:pt>
                <c:pt idx="66">
                  <c:v>1.127441072057376</c:v>
                </c:pt>
                <c:pt idx="67">
                  <c:v>1.1233422360245531</c:v>
                </c:pt>
                <c:pt idx="68">
                  <c:v>1.1194439581245903</c:v>
                </c:pt>
                <c:pt idx="69">
                  <c:v>1.1157330314281764</c:v>
                </c:pt>
                <c:pt idx="70">
                  <c:v>1.1121973410061492</c:v>
                </c:pt>
                <c:pt idx="71">
                  <c:v>1.1088257555722052</c:v>
                </c:pt>
                <c:pt idx="72">
                  <c:v>1.1056080316231012</c:v>
                </c:pt>
                <c:pt idx="73">
                  <c:v>1.1025347284403233</c:v>
                </c:pt>
                <c:pt idx="74">
                  <c:v>1.0995971325558371</c:v>
                </c:pt>
                <c:pt idx="75">
                  <c:v>1.0967871904850137</c:v>
                </c:pt>
                <c:pt idx="76">
                  <c:v>1.0940974486986406</c:v>
                </c:pt>
                <c:pt idx="77">
                  <c:v>1.0915209999485962</c:v>
                </c:pt>
                <c:pt idx="78">
                  <c:v>1.0890514351826404</c:v>
                </c:pt>
                <c:pt idx="79">
                  <c:v>1.086682800386501</c:v>
                </c:pt>
                <c:pt idx="80">
                  <c:v>1.0844095577789696</c:v>
                </c:pt>
                <c:pt idx="81">
                  <c:v>1.0822265508604931</c:v>
                </c:pt>
                <c:pt idx="82">
                  <c:v>1.0801289728798151</c:v>
                </c:pt>
                <c:pt idx="83">
                  <c:v>1.0781123383382216</c:v>
                </c:pt>
                <c:pt idx="84">
                  <c:v>1.0761724571982885</c:v>
                </c:pt>
                <c:pt idx="85">
                  <c:v>1.07430541150489</c:v>
                </c:pt>
                <c:pt idx="86">
                  <c:v>1.0725075341615453</c:v>
                </c:pt>
                <c:pt idx="87">
                  <c:v>1.0707753896357943</c:v>
                </c:pt>
                <c:pt idx="88">
                  <c:v>1.0691057563938928</c:v>
                </c:pt>
                <c:pt idx="89">
                  <c:v>1.0674956108882561</c:v>
                </c:pt>
                <c:pt idx="90">
                  <c:v>1.0659421129412581</c:v>
                </c:pt>
                <c:pt idx="91">
                  <c:v>1.0644425923866381</c:v>
                </c:pt>
                <c:pt idx="92">
                  <c:v>1.0629945368451958</c:v>
                </c:pt>
                <c:pt idx="93">
                  <c:v>1.0615955805250126</c:v>
                </c:pt>
                <c:pt idx="94">
                  <c:v>1.0602434939483141</c:v>
                </c:pt>
                <c:pt idx="95">
                  <c:v>1.0589361745175911</c:v>
                </c:pt>
                <c:pt idx="96">
                  <c:v>1.0576716378428095</c:v>
                </c:pt>
                <c:pt idx="97">
                  <c:v>1.0564480097596995</c:v>
                </c:pt>
                <c:pt idx="98">
                  <c:v>1.0552635189763506</c:v>
                </c:pt>
                <c:pt idx="99">
                  <c:v>1.0541164902917004</c:v>
                </c:pt>
                <c:pt idx="100">
                  <c:v>1.0530053383352089</c:v>
                </c:pt>
                <c:pt idx="101">
                  <c:v>1.0519285617820351</c:v>
                </c:pt>
                <c:pt idx="102">
                  <c:v>1.0508847380025255</c:v>
                </c:pt>
                <c:pt idx="103">
                  <c:v>1.0498725181088282</c:v>
                </c:pt>
                <c:pt idx="104">
                  <c:v>1.0488906223650103</c:v>
                </c:pt>
                <c:pt idx="105">
                  <c:v>1.0479378359302549</c:v>
                </c:pt>
                <c:pt idx="106">
                  <c:v>1.0470130049075674</c:v>
                </c:pt>
                <c:pt idx="107">
                  <c:v>1.0461150326729729</c:v>
                </c:pt>
                <c:pt idx="108">
                  <c:v>1.0452428764625004</c:v>
                </c:pt>
                <c:pt idx="109">
                  <c:v>1.0443955441962953</c:v>
                </c:pt>
                <c:pt idx="110">
                  <c:v>1.0435720915210664</c:v>
                </c:pt>
                <c:pt idx="111">
                  <c:v>1.0427716190537446</c:v>
                </c:pt>
                <c:pt idx="112">
                  <c:v>1.0419932698107346</c:v>
                </c:pt>
                <c:pt idx="113">
                  <c:v>1.0412362268085025</c:v>
                </c:pt>
                <c:pt idx="114">
                  <c:v>1.0404997108224703</c:v>
                </c:pt>
                <c:pt idx="115">
                  <c:v>1.0397829782923018</c:v>
                </c:pt>
                <c:pt idx="116">
                  <c:v>1.0390853193626672</c:v>
                </c:pt>
                <c:pt idx="117">
                  <c:v>1.038406056049491</c:v>
                </c:pt>
                <c:pt idx="118">
                  <c:v>1.0377445405225105</c:v>
                </c:pt>
                <c:pt idx="119">
                  <c:v>1.0371001534957303</c:v>
                </c:pt>
                <c:pt idx="120">
                  <c:v>1.0364723027180369</c:v>
                </c:pt>
                <c:pt idx="121">
                  <c:v>1.0358604215568568</c:v>
                </c:pt>
                <c:pt idx="122">
                  <c:v>1.0352639676683251</c:v>
                </c:pt>
                <c:pt idx="123">
                  <c:v>1.0346824217479211</c:v>
                </c:pt>
                <c:pt idx="124">
                  <c:v>1.0341152863560243</c:v>
                </c:pt>
                <c:pt idx="125">
                  <c:v>1.0335620848132627</c:v>
                </c:pt>
                <c:pt idx="126">
                  <c:v>1.0330223601609176</c:v>
                </c:pt>
                <c:pt idx="127">
                  <c:v>1.0324956741820137</c:v>
                </c:pt>
                <c:pt idx="128">
                  <c:v>1.031981606479057</c:v>
                </c:pt>
                <c:pt idx="129">
                  <c:v>1.0314797536046718</c:v>
                </c:pt>
                <c:pt idx="130">
                  <c:v>1.03098972824168</c:v>
                </c:pt>
                <c:pt idx="131">
                  <c:v>1.0305111584294124</c:v>
                </c:pt>
                <c:pt idx="132">
                  <c:v>1.0300436868332798</c:v>
                </c:pt>
                <c:pt idx="133">
                  <c:v>1.0295869700548361</c:v>
                </c:pt>
                <c:pt idx="134">
                  <c:v>1.0291406779797814</c:v>
                </c:pt>
                <c:pt idx="135">
                  <c:v>1.0287044931615159</c:v>
                </c:pt>
                <c:pt idx="136">
                  <c:v>1.0282781102380425</c:v>
                </c:pt>
                <c:pt idx="137">
                  <c:v>1.0278612353801466</c:v>
                </c:pt>
                <c:pt idx="138">
                  <c:v>1.0274535857689493</c:v>
                </c:pt>
                <c:pt idx="139">
                  <c:v>1.0270548891010449</c:v>
                </c:pt>
                <c:pt idx="140">
                  <c:v>1.0266648831195617</c:v>
                </c:pt>
                <c:pt idx="141">
                  <c:v>1.0262833151695965</c:v>
                </c:pt>
                <c:pt idx="142">
                  <c:v>1.0259099417765756</c:v>
                </c:pt>
                <c:pt idx="143">
                  <c:v>1.0255445282461979</c:v>
                </c:pt>
                <c:pt idx="144">
                  <c:v>1.025186848284692</c:v>
                </c:pt>
                <c:pt idx="145">
                  <c:v>1.0248366836382174</c:v>
                </c:pt>
                <c:pt idx="146">
                  <c:v>1.0244938237503041</c:v>
                </c:pt>
                <c:pt idx="147">
                  <c:v>1.0241580654363009</c:v>
                </c:pt>
                <c:pt idx="148">
                  <c:v>1.023829212573875</c:v>
                </c:pt>
                <c:pt idx="149">
                  <c:v>1.0235070758086466</c:v>
                </c:pt>
                <c:pt idx="150">
                  <c:v>1.0231914722741304</c:v>
                </c:pt>
                <c:pt idx="151">
                  <c:v>1.0228822253251773</c:v>
                </c:pt>
                <c:pt idx="152">
                  <c:v>1.0225791642841786</c:v>
                </c:pt>
                <c:pt idx="153">
                  <c:v>1.0222821241993403</c:v>
                </c:pt>
                <c:pt idx="154">
                  <c:v>1.0219909456143597</c:v>
                </c:pt>
                <c:pt idx="155">
                  <c:v>1.0217054743489073</c:v>
                </c:pt>
                <c:pt idx="156">
                  <c:v>1.0214255612893188</c:v>
                </c:pt>
                <c:pt idx="157">
                  <c:v>1.0211510621889681</c:v>
                </c:pt>
                <c:pt idx="158">
                  <c:v>1.0208818374778059</c:v>
                </c:pt>
                <c:pt idx="159">
                  <c:v>1.0206177520805777</c:v>
                </c:pt>
                <c:pt idx="160">
                  <c:v>1.0203586752432829</c:v>
                </c:pt>
                <c:pt idx="161">
                  <c:v>1.0201044803674362</c:v>
                </c:pt>
                <c:pt idx="162">
                  <c:v>1.0198550448517369</c:v>
                </c:pt>
                <c:pt idx="163">
                  <c:v>1.0196102499407687</c:v>
                </c:pt>
                <c:pt idx="164">
                  <c:v>1.0193699805803738</c:v>
                </c:pt>
                <c:pt idx="165">
                  <c:v>1.0191341252793582</c:v>
                </c:pt>
                <c:pt idx="166">
                  <c:v>1.0189025759772246</c:v>
                </c:pt>
                <c:pt idx="167">
                  <c:v>1.0186752279176243</c:v>
                </c:pt>
                <c:pt idx="168">
                  <c:v>1.018451979527244</c:v>
                </c:pt>
                <c:pt idx="169">
                  <c:v>1.0182327322998717</c:v>
                </c:pt>
                <c:pt idx="170">
                  <c:v>1.0180173906853767</c:v>
                </c:pt>
                <c:pt idx="171">
                  <c:v>1.0178058619833761</c:v>
                </c:pt>
                <c:pt idx="172">
                  <c:v>1.0175980562413551</c:v>
                </c:pt>
                <c:pt idx="173">
                  <c:v>1.0173938861570306</c:v>
                </c:pt>
                <c:pt idx="174">
                  <c:v>1.0171932669847601</c:v>
                </c:pt>
                <c:pt idx="175">
                  <c:v>1.0169961164457961</c:v>
                </c:pt>
                <c:pt idx="176">
                  <c:v>1.0168023546422162</c:v>
                </c:pt>
                <c:pt idx="177">
                  <c:v>1.0166119039743478</c:v>
                </c:pt>
                <c:pt idx="178">
                  <c:v>1.016424689061532</c:v>
                </c:pt>
                <c:pt idx="179">
                  <c:v>1.0162406366660686</c:v>
                </c:pt>
                <c:pt idx="180">
                  <c:v>1.0160596756201992</c:v>
                </c:pt>
                <c:pt idx="181">
                  <c:v>1.0158817367559871</c:v>
                </c:pt>
                <c:pt idx="182">
                  <c:v>1.0157067528379675</c:v>
                </c:pt>
                <c:pt idx="183">
                  <c:v>1.0155346584984359</c:v>
                </c:pt>
                <c:pt idx="184">
                  <c:v>1.0153653901752655</c:v>
                </c:pt>
                <c:pt idx="185">
                  <c:v>1.015198886052133</c:v>
                </c:pt>
                <c:pt idx="186">
                  <c:v>1.0150350860010524</c:v>
                </c:pt>
                <c:pt idx="187">
                  <c:v>1.0148739315271091</c:v>
                </c:pt>
                <c:pt idx="188">
                  <c:v>1.014715365715305</c:v>
                </c:pt>
                <c:pt idx="189">
                  <c:v>1.0145593331794167</c:v>
                </c:pt>
                <c:pt idx="190">
                  <c:v>1.0144057800127846</c:v>
                </c:pt>
                <c:pt idx="191">
                  <c:v>1.0142546537409434</c:v>
                </c:pt>
                <c:pt idx="192">
                  <c:v>1.0141059032760245</c:v>
                </c:pt>
                <c:pt idx="193">
                  <c:v>1.0139594788728457</c:v>
                </c:pt>
                <c:pt idx="194">
                  <c:v>1.0138153320866217</c:v>
                </c:pt>
                <c:pt idx="195">
                  <c:v>1.0136734157322265</c:v>
                </c:pt>
                <c:pt idx="196">
                  <c:v>1.0135336838449438</c:v>
                </c:pt>
                <c:pt idx="197">
                  <c:v>1.0133960916426386</c:v>
                </c:pt>
                <c:pt idx="198">
                  <c:v>1.0132605954892984</c:v>
                </c:pt>
                <c:pt idx="199">
                  <c:v>1.0131271528598813</c:v>
                </c:pt>
                <c:pt idx="200">
                  <c:v>1.0129957223064221</c:v>
                </c:pt>
                <c:pt idx="201">
                  <c:v>1.0128662634253391</c:v>
                </c:pt>
                <c:pt idx="202">
                  <c:v>1.0127387368259024</c:v>
                </c:pt>
                <c:pt idx="203">
                  <c:v>1.0126131040998065</c:v>
                </c:pt>
                <c:pt idx="204">
                  <c:v>1.012489327791809</c:v>
                </c:pt>
                <c:pt idx="205">
                  <c:v>1.0123673713713941</c:v>
                </c:pt>
                <c:pt idx="206">
                  <c:v>1.0122471992054134</c:v>
                </c:pt>
                <c:pt idx="207">
                  <c:v>1.0121287765316713</c:v>
                </c:pt>
                <c:pt idx="208">
                  <c:v>1.0120120694334171</c:v>
                </c:pt>
                <c:pt idx="209">
                  <c:v>1.0118970448147062</c:v>
                </c:pt>
                <c:pt idx="210">
                  <c:v>1.0117836703765981</c:v>
                </c:pt>
                <c:pt idx="211">
                  <c:v>1.0116719145941591</c:v>
                </c:pt>
                <c:pt idx="212">
                  <c:v>1.0115617466942335</c:v>
                </c:pt>
                <c:pt idx="213">
                  <c:v>1.0114531366339679</c:v>
                </c:pt>
                <c:pt idx="214">
                  <c:v>1.0113460550800384</c:v>
                </c:pt>
                <c:pt idx="215">
                  <c:v>1.0112404733885769</c:v>
                </c:pt>
                <c:pt idx="216">
                  <c:v>1.0111363635857493</c:v>
                </c:pt>
                <c:pt idx="217">
                  <c:v>1.0110336983489794</c:v>
                </c:pt>
                <c:pt idx="218">
                  <c:v>1.0109324509887798</c:v>
                </c:pt>
                <c:pt idx="219">
                  <c:v>1.010832595431175</c:v>
                </c:pt>
                <c:pt idx="220">
                  <c:v>1.0107341062006949</c:v>
                </c:pt>
                <c:pt idx="221">
                  <c:v>1.0106369584039121</c:v>
                </c:pt>
                <c:pt idx="222">
                  <c:v>1.0105411277135099</c:v>
                </c:pt>
                <c:pt idx="223">
                  <c:v>1.0104465903528559</c:v>
                </c:pt>
                <c:pt idx="224">
                  <c:v>1.0103533230810664</c:v>
                </c:pt>
                <c:pt idx="225">
                  <c:v>1.0102613031785423</c:v>
                </c:pt>
                <c:pt idx="226">
                  <c:v>1.0101705084329604</c:v>
                </c:pt>
                <c:pt idx="227">
                  <c:v>1.0100809171257032</c:v>
                </c:pt>
                <c:pt idx="228">
                  <c:v>1.0099925080187082</c:v>
                </c:pt>
                <c:pt idx="229">
                  <c:v>1.0099052603417316</c:v>
                </c:pt>
                <c:pt idx="230">
                  <c:v>1.0098191537799996</c:v>
                </c:pt>
                <c:pt idx="231">
                  <c:v>1.0097341684622427</c:v>
                </c:pt>
                <c:pt idx="232">
                  <c:v>1.0096502849490936</c:v>
                </c:pt>
                <c:pt idx="233">
                  <c:v>1.0095674842218405</c:v>
                </c:pt>
                <c:pt idx="234">
                  <c:v>1.0094857476715209</c:v>
                </c:pt>
                <c:pt idx="235">
                  <c:v>1.0094050570883439</c:v>
                </c:pt>
                <c:pt idx="236">
                  <c:v>1.0093253946514336</c:v>
                </c:pt>
                <c:pt idx="237">
                  <c:v>1.009246742918875</c:v>
                </c:pt>
                <c:pt idx="238">
                  <c:v>1.0091690848180588</c:v>
                </c:pt>
                <c:pt idx="239">
                  <c:v>1.0090924036363156</c:v>
                </c:pt>
                <c:pt idx="240">
                  <c:v>1.0090166830118206</c:v>
                </c:pt>
                <c:pt idx="241">
                  <c:v>1.0089419069247705</c:v>
                </c:pt>
                <c:pt idx="242">
                  <c:v>1.00886805968882</c:v>
                </c:pt>
                <c:pt idx="243">
                  <c:v>1.0087951259427612</c:v>
                </c:pt>
                <c:pt idx="244">
                  <c:v>1.0087230906424542</c:v>
                </c:pt>
                <c:pt idx="245">
                  <c:v>1.008651939052982</c:v>
                </c:pt>
                <c:pt idx="246">
                  <c:v>1.0085816567410384</c:v>
                </c:pt>
                <c:pt idx="247">
                  <c:v>1.0085122295675299</c:v>
                </c:pt>
                <c:pt idx="248">
                  <c:v>1.0084436436803916</c:v>
                </c:pt>
                <c:pt idx="249">
                  <c:v>1.0083758855076044</c:v>
                </c:pt>
                <c:pt idx="250">
                  <c:v>1.0083089417504141</c:v>
                </c:pt>
                <c:pt idx="251">
                  <c:v>1.0082427993767376</c:v>
                </c:pt>
                <c:pt idx="252">
                  <c:v>1.008177445614757</c:v>
                </c:pt>
                <c:pt idx="253">
                  <c:v>1.0081128679466935</c:v>
                </c:pt>
                <c:pt idx="254">
                  <c:v>1.008049054102752</c:v>
                </c:pt>
                <c:pt idx="255">
                  <c:v>1.007985992055235</c:v>
                </c:pt>
                <c:pt idx="256">
                  <c:v>1.0079236700128213</c:v>
                </c:pt>
                <c:pt idx="257">
                  <c:v>1.0078620764150008</c:v>
                </c:pt>
                <c:pt idx="258">
                  <c:v>1.0078011999266574</c:v>
                </c:pt>
                <c:pt idx="259">
                  <c:v>1.0077410294328095</c:v>
                </c:pt>
                <c:pt idx="260">
                  <c:v>1.0076815540334854</c:v>
                </c:pt>
                <c:pt idx="261">
                  <c:v>1.0076227630387404</c:v>
                </c:pt>
                <c:pt idx="262">
                  <c:v>1.0075646459638086</c:v>
                </c:pt>
                <c:pt idx="263">
                  <c:v>1.0075071925243841</c:v>
                </c:pt>
                <c:pt idx="264">
                  <c:v>1.007450392632032</c:v>
                </c:pt>
                <c:pt idx="265">
                  <c:v>1.0073942363897164</c:v>
                </c:pt>
                <c:pt idx="266">
                  <c:v>1.007338714087449</c:v>
                </c:pt>
                <c:pt idx="267">
                  <c:v>1.0072838161980584</c:v>
                </c:pt>
                <c:pt idx="268">
                  <c:v>1.007229533373061</c:v>
                </c:pt>
                <c:pt idx="269">
                  <c:v>1.0071758564386504</c:v>
                </c:pt>
                <c:pt idx="270">
                  <c:v>1.0071227763917847</c:v>
                </c:pt>
                <c:pt idx="271">
                  <c:v>1.0070702843963775</c:v>
                </c:pt>
                <c:pt idx="272">
                  <c:v>1.0070183717795913</c:v>
                </c:pt>
                <c:pt idx="273">
                  <c:v>1.0069670300282232</c:v>
                </c:pt>
                <c:pt idx="274">
                  <c:v>1.0069162507851828</c:v>
                </c:pt>
                <c:pt idx="275">
                  <c:v>1.0068660258460647</c:v>
                </c:pt>
                <c:pt idx="276">
                  <c:v>1.0068163471558063</c:v>
                </c:pt>
                <c:pt idx="277">
                  <c:v>1.0067672068054285</c:v>
                </c:pt>
                <c:pt idx="278">
                  <c:v>1.0067185970288663</c:v>
                </c:pt>
                <c:pt idx="279">
                  <c:v>1.0066705101998696</c:v>
                </c:pt>
                <c:pt idx="280">
                  <c:v>1.006622938828992</c:v>
                </c:pt>
                <c:pt idx="281">
                  <c:v>1.0065758755606491</c:v>
                </c:pt>
                <c:pt idx="282">
                  <c:v>1.0065293131702502</c:v>
                </c:pt>
                <c:pt idx="283">
                  <c:v>1.0064832445614065</c:v>
                </c:pt>
                <c:pt idx="284">
                  <c:v>1.0064376627632048</c:v>
                </c:pt>
                <c:pt idx="285">
                  <c:v>1.0063925609275473</c:v>
                </c:pt>
                <c:pt idx="286">
                  <c:v>1.0063479323265623</c:v>
                </c:pt>
                <c:pt idx="287">
                  <c:v>1.0063037703500743</c:v>
                </c:pt>
                <c:pt idx="288">
                  <c:v>1.0062600685031364</c:v>
                </c:pt>
                <c:pt idx="289">
                  <c:v>1.0062168204036253</c:v>
                </c:pt>
                <c:pt idx="290">
                  <c:v>1.0061740197798918</c:v>
                </c:pt>
                <c:pt idx="291">
                  <c:v>1.0061316604684716</c:v>
                </c:pt>
                <c:pt idx="292">
                  <c:v>1.006089736411848</c:v>
                </c:pt>
                <c:pt idx="293">
                  <c:v>1.0060482416562706</c:v>
                </c:pt>
                <c:pt idx="294">
                  <c:v>1.0060071703496261</c:v>
                </c:pt>
                <c:pt idx="295">
                  <c:v>1.0059665167393583</c:v>
                </c:pt>
                <c:pt idx="296">
                  <c:v>1.0059262751704412</c:v>
                </c:pt>
                <c:pt idx="297">
                  <c:v>1.0058864400833962</c:v>
                </c:pt>
                <c:pt idx="298">
                  <c:v>1.0058470060123579</c:v>
                </c:pt>
                <c:pt idx="299">
                  <c:v>1.0058079675831879</c:v>
                </c:pt>
                <c:pt idx="300">
                  <c:v>1.0057693195116271</c:v>
                </c:pt>
                <c:pt idx="301">
                  <c:v>1.0057310566014979</c:v>
                </c:pt>
                <c:pt idx="302">
                  <c:v>1.005693173742944</c:v>
                </c:pt>
                <c:pt idx="303">
                  <c:v>1.0056556659107114</c:v>
                </c:pt>
                <c:pt idx="304">
                  <c:v>1.0056185281624721</c:v>
                </c:pt>
                <c:pt idx="305">
                  <c:v>1.005581755637184</c:v>
                </c:pt>
                <c:pt idx="306">
                  <c:v>1.0055453435534887</c:v>
                </c:pt>
                <c:pt idx="307">
                  <c:v>1.0055092872081475</c:v>
                </c:pt>
                <c:pt idx="308">
                  <c:v>1.0054735819745109</c:v>
                </c:pt>
                <c:pt idx="309">
                  <c:v>1.0054382233010248</c:v>
                </c:pt>
                <c:pt idx="310">
                  <c:v>1.0054032067097727</c:v>
                </c:pt>
                <c:pt idx="311">
                  <c:v>1.0053685277950453</c:v>
                </c:pt>
                <c:pt idx="312">
                  <c:v>1.0053341822219455</c:v>
                </c:pt>
                <c:pt idx="313">
                  <c:v>1.0053001657250273</c:v>
                </c:pt>
                <c:pt idx="314">
                  <c:v>1.0052664741069608</c:v>
                </c:pt>
                <c:pt idx="315">
                  <c:v>1.0052331032372306</c:v>
                </c:pt>
                <c:pt idx="316">
                  <c:v>1.0052000490508581</c:v>
                </c:pt>
                <c:pt idx="317">
                  <c:v>1.0051673075471617</c:v>
                </c:pt>
                <c:pt idx="318">
                  <c:v>1.0051348747885311</c:v>
                </c:pt>
                <c:pt idx="319">
                  <c:v>1.0051027468992428</c:v>
                </c:pt>
                <c:pt idx="320">
                  <c:v>1.0050709200642902</c:v>
                </c:pt>
                <c:pt idx="321">
                  <c:v>1.0050393905282453</c:v>
                </c:pt>
                <c:pt idx="322">
                  <c:v>1.0050081545941458</c:v>
                </c:pt>
                <c:pt idx="323">
                  <c:v>1.0049772086224018</c:v>
                </c:pt>
                <c:pt idx="324">
                  <c:v>1.0049465490297305</c:v>
                </c:pt>
                <c:pt idx="325">
                  <c:v>1.004916172288113</c:v>
                </c:pt>
                <c:pt idx="326">
                  <c:v>1.0048860749237722</c:v>
                </c:pt>
                <c:pt idx="327">
                  <c:v>1.0048562535161747</c:v>
                </c:pt>
                <c:pt idx="328">
                  <c:v>1.0048267046970514</c:v>
                </c:pt>
                <c:pt idx="329">
                  <c:v>1.0047974251494425</c:v>
                </c:pt>
                <c:pt idx="330">
                  <c:v>1.0047684116067601</c:v>
                </c:pt>
                <c:pt idx="331">
                  <c:v>1.0047396608518728</c:v>
                </c:pt>
                <c:pt idx="332">
                  <c:v>1.0047111697162072</c:v>
                </c:pt>
                <c:pt idx="333">
                  <c:v>1.0046829350788702</c:v>
                </c:pt>
                <c:pt idx="334">
                  <c:v>1.0046549538657903</c:v>
                </c:pt>
                <c:pt idx="335">
                  <c:v>1.0046272230488751</c:v>
                </c:pt>
                <c:pt idx="336">
                  <c:v>1.0045997396451876</c:v>
                </c:pt>
                <c:pt idx="337">
                  <c:v>1.0045725007161399</c:v>
                </c:pt>
                <c:pt idx="338">
                  <c:v>1.0045455033667026</c:v>
                </c:pt>
                <c:pt idx="339">
                  <c:v>1.0045187447446313</c:v>
                </c:pt>
                <c:pt idx="340">
                  <c:v>1.004492222039709</c:v>
                </c:pt>
                <c:pt idx="341">
                  <c:v>1.0044659324830052</c:v>
                </c:pt>
                <c:pt idx="342">
                  <c:v>1.0044398733461481</c:v>
                </c:pt>
                <c:pt idx="343">
                  <c:v>1.0044140419406127</c:v>
                </c:pt>
                <c:pt idx="344">
                  <c:v>1.0043884356170243</c:v>
                </c:pt>
                <c:pt idx="345">
                  <c:v>1.004363051764475</c:v>
                </c:pt>
                <c:pt idx="346">
                  <c:v>1.0043378878098554</c:v>
                </c:pt>
                <c:pt idx="347">
                  <c:v>1.0043129412171967</c:v>
                </c:pt>
                <c:pt idx="348">
                  <c:v>1.0042882094870318</c:v>
                </c:pt>
                <c:pt idx="349">
                  <c:v>1.0042636901557631</c:v>
                </c:pt>
                <c:pt idx="350">
                  <c:v>1.0042393807950472</c:v>
                </c:pt>
                <c:pt idx="351">
                  <c:v>1.0042152790111891</c:v>
                </c:pt>
                <c:pt idx="352">
                  <c:v>1.0041913824445514</c:v>
                </c:pt>
                <c:pt idx="353">
                  <c:v>1.0041676887689732</c:v>
                </c:pt>
                <c:pt idx="354">
                  <c:v>1.0041441956912014</c:v>
                </c:pt>
                <c:pt idx="355">
                  <c:v>1.0041209009503311</c:v>
                </c:pt>
                <c:pt idx="356">
                  <c:v>1.004097802317262</c:v>
                </c:pt>
                <c:pt idx="357">
                  <c:v>1.0040748975941594</c:v>
                </c:pt>
                <c:pt idx="358">
                  <c:v>1.0040521846139305</c:v>
                </c:pt>
                <c:pt idx="359">
                  <c:v>1.0040296612397097</c:v>
                </c:pt>
                <c:pt idx="360">
                  <c:v>1.0040073253643513</c:v>
                </c:pt>
                <c:pt idx="361">
                  <c:v>1.0039851749099358</c:v>
                </c:pt>
                <c:pt idx="362">
                  <c:v>1.0039632078272847</c:v>
                </c:pt>
                <c:pt idx="363">
                  <c:v>1.003941422095483</c:v>
                </c:pt>
                <c:pt idx="364">
                  <c:v>1.003919815721412</c:v>
                </c:pt>
                <c:pt idx="365">
                  <c:v>1.0038983867392928</c:v>
                </c:pt>
                <c:pt idx="366">
                  <c:v>1.003877133210235</c:v>
                </c:pt>
                <c:pt idx="367">
                  <c:v>1.0038560532217988</c:v>
                </c:pt>
                <c:pt idx="368">
                  <c:v>1.0038351448875587</c:v>
                </c:pt>
                <c:pt idx="369">
                  <c:v>1.0038144063466832</c:v>
                </c:pt>
                <c:pt idx="370">
                  <c:v>1.0037938357635174</c:v>
                </c:pt>
                <c:pt idx="371">
                  <c:v>1.003773431327174</c:v>
                </c:pt>
                <c:pt idx="372">
                  <c:v>1.0037531912511346</c:v>
                </c:pt>
                <c:pt idx="373">
                  <c:v>1.0037331137728542</c:v>
                </c:pt>
                <c:pt idx="374">
                  <c:v>1.0037131971533795</c:v>
                </c:pt>
                <c:pt idx="375">
                  <c:v>1.0036934396769679</c:v>
                </c:pt>
                <c:pt idx="376">
                  <c:v>1.0036738396507161</c:v>
                </c:pt>
                <c:pt idx="377">
                  <c:v>1.0036543954041972</c:v>
                </c:pt>
                <c:pt idx="378">
                  <c:v>1.003635105289103</c:v>
                </c:pt>
                <c:pt idx="379">
                  <c:v>1.0036159676788929</c:v>
                </c:pt>
                <c:pt idx="380">
                  <c:v>1.0035969809684477</c:v>
                </c:pt>
                <c:pt idx="381">
                  <c:v>1.003578143573735</c:v>
                </c:pt>
                <c:pt idx="382">
                  <c:v>1.0035594539314747</c:v>
                </c:pt>
                <c:pt idx="383">
                  <c:v>1.0035409104988138</c:v>
                </c:pt>
                <c:pt idx="384">
                  <c:v>1.0035225117530073</c:v>
                </c:pt>
                <c:pt idx="385">
                  <c:v>1.0035042561911032</c:v>
                </c:pt>
                <c:pt idx="386">
                  <c:v>1.0034861423296353</c:v>
                </c:pt>
                <c:pt idx="387">
                  <c:v>1.0034681687043192</c:v>
                </c:pt>
                <c:pt idx="388">
                  <c:v>1.0034503338697571</c:v>
                </c:pt>
                <c:pt idx="389">
                  <c:v>1.0034326363991439</c:v>
                </c:pt>
                <c:pt idx="390">
                  <c:v>1.0034150748839805</c:v>
                </c:pt>
                <c:pt idx="391">
                  <c:v>1.0033976479337963</c:v>
                </c:pt>
                <c:pt idx="392">
                  <c:v>1.0033803541758661</c:v>
                </c:pt>
                <c:pt idx="393">
                  <c:v>1.0033631922549451</c:v>
                </c:pt>
                <c:pt idx="394">
                  <c:v>1.0033461608329979</c:v>
                </c:pt>
                <c:pt idx="395">
                  <c:v>1.00332925858894</c:v>
                </c:pt>
                <c:pt idx="396">
                  <c:v>1.0033124842183767</c:v>
                </c:pt>
                <c:pt idx="397">
                  <c:v>1.003295836433354</c:v>
                </c:pt>
                <c:pt idx="398">
                  <c:v>1.0032793139621083</c:v>
                </c:pt>
                <c:pt idx="399">
                  <c:v>1.0032629155488235</c:v>
                </c:pt>
                <c:pt idx="400">
                  <c:v>1.0032466399533906</c:v>
                </c:pt>
                <c:pt idx="401">
                  <c:v>1.0032304859511725</c:v>
                </c:pt>
                <c:pt idx="402">
                  <c:v>1.0032144523327733</c:v>
                </c:pt>
                <c:pt idx="403">
                  <c:v>1.0031985379038106</c:v>
                </c:pt>
                <c:pt idx="404">
                  <c:v>1.0031827414846921</c:v>
                </c:pt>
                <c:pt idx="405">
                  <c:v>1.0031670619103963</c:v>
                </c:pt>
                <c:pt idx="406">
                  <c:v>1.0031514980302569</c:v>
                </c:pt>
                <c:pt idx="407">
                  <c:v>1.0031360487077512</c:v>
                </c:pt>
                <c:pt idx="408">
                  <c:v>1.0031207128202901</c:v>
                </c:pt>
                <c:pt idx="409">
                  <c:v>1.0031054892590157</c:v>
                </c:pt>
                <c:pt idx="410">
                  <c:v>1.003090376928599</c:v>
                </c:pt>
                <c:pt idx="411">
                  <c:v>1.0030753747470427</c:v>
                </c:pt>
                <c:pt idx="412">
                  <c:v>1.0030604816454844</c:v>
                </c:pt>
                <c:pt idx="413">
                  <c:v>1.0030456965680092</c:v>
                </c:pt>
                <c:pt idx="414">
                  <c:v>1.0030310184714599</c:v>
                </c:pt>
                <c:pt idx="415">
                  <c:v>1.0030164463252504</c:v>
                </c:pt>
                <c:pt idx="416">
                  <c:v>1.0030019791111888</c:v>
                </c:pt>
                <c:pt idx="417">
                  <c:v>1.0029876158232947</c:v>
                </c:pt>
                <c:pt idx="418">
                  <c:v>1.0029733554676254</c:v>
                </c:pt>
                <c:pt idx="419">
                  <c:v>1.0029591970621032</c:v>
                </c:pt>
                <c:pt idx="420">
                  <c:v>1.0029451396363449</c:v>
                </c:pt>
                <c:pt idx="421">
                  <c:v>1.0029311822314972</c:v>
                </c:pt>
                <c:pt idx="422">
                  <c:v>1.0029173239000693</c:v>
                </c:pt>
                <c:pt idx="423">
                  <c:v>1.0029035637057737</c:v>
                </c:pt>
                <c:pt idx="424">
                  <c:v>1.002889900723368</c:v>
                </c:pt>
                <c:pt idx="425">
                  <c:v>1.0028763340384961</c:v>
                </c:pt>
                <c:pt idx="426">
                  <c:v>1.0028628627475376</c:v>
                </c:pt>
                <c:pt idx="427">
                  <c:v>1.0028494859574548</c:v>
                </c:pt>
                <c:pt idx="428">
                  <c:v>1.0028362027856457</c:v>
                </c:pt>
                <c:pt idx="429">
                  <c:v>1.0028230123597968</c:v>
                </c:pt>
                <c:pt idx="430">
                  <c:v>1.0028099138177395</c:v>
                </c:pt>
                <c:pt idx="431">
                  <c:v>1.002796906307309</c:v>
                </c:pt>
                <c:pt idx="432">
                  <c:v>1.0027839889862058</c:v>
                </c:pt>
                <c:pt idx="433">
                  <c:v>1.002771161021857</c:v>
                </c:pt>
                <c:pt idx="434">
                  <c:v>1.0027584215912841</c:v>
                </c:pt>
                <c:pt idx="435">
                  <c:v>1.0027457698809688</c:v>
                </c:pt>
                <c:pt idx="436">
                  <c:v>1.0027332050867233</c:v>
                </c:pt>
                <c:pt idx="437">
                  <c:v>1.0027207264135614</c:v>
                </c:pt>
                <c:pt idx="438">
                  <c:v>1.0027083330755746</c:v>
                </c:pt>
                <c:pt idx="439">
                  <c:v>1.0026960242958045</c:v>
                </c:pt>
                <c:pt idx="440">
                  <c:v>1.0026837993061239</c:v>
                </c:pt>
                <c:pt idx="441">
                  <c:v>1.0026716573471135</c:v>
                </c:pt>
                <c:pt idx="442">
                  <c:v>1.002659597667946</c:v>
                </c:pt>
                <c:pt idx="443">
                  <c:v>1.0026476195262688</c:v>
                </c:pt>
                <c:pt idx="444">
                  <c:v>1.0026357221880897</c:v>
                </c:pt>
                <c:pt idx="445">
                  <c:v>1.0026239049276626</c:v>
                </c:pt>
                <c:pt idx="446">
                  <c:v>1.0026121670273789</c:v>
                </c:pt>
                <c:pt idx="447">
                  <c:v>1.0026005077776561</c:v>
                </c:pt>
                <c:pt idx="448">
                  <c:v>1.0025889264768304</c:v>
                </c:pt>
                <c:pt idx="449">
                  <c:v>1.0025774224310531</c:v>
                </c:pt>
                <c:pt idx="450">
                  <c:v>1.0025659949541841</c:v>
                </c:pt>
                <c:pt idx="451">
                  <c:v>1.0025546433676884</c:v>
                </c:pt>
                <c:pt idx="452">
                  <c:v>1.0025433670005379</c:v>
                </c:pt>
                <c:pt idx="453">
                  <c:v>1.0025321651891104</c:v>
                </c:pt>
                <c:pt idx="454">
                  <c:v>1.0025210372770912</c:v>
                </c:pt>
                <c:pt idx="455">
                  <c:v>1.0025099826153774</c:v>
                </c:pt>
                <c:pt idx="456">
                  <c:v>1.0024990005619829</c:v>
                </c:pt>
                <c:pt idx="457">
                  <c:v>1.0024880904819444</c:v>
                </c:pt>
                <c:pt idx="458">
                  <c:v>1.0024772517472311</c:v>
                </c:pt>
                <c:pt idx="459">
                  <c:v>1.0024664837366501</c:v>
                </c:pt>
                <c:pt idx="460">
                  <c:v>1.0024557858357617</c:v>
                </c:pt>
                <c:pt idx="461">
                  <c:v>1.0024451574367885</c:v>
                </c:pt>
                <c:pt idx="462">
                  <c:v>1.0024345979385303</c:v>
                </c:pt>
                <c:pt idx="463">
                  <c:v>1.0024241067462776</c:v>
                </c:pt>
                <c:pt idx="464">
                  <c:v>1.002413683271729</c:v>
                </c:pt>
                <c:pt idx="465">
                  <c:v>1.0024033269329078</c:v>
                </c:pt>
                <c:pt idx="466">
                  <c:v>1.002393037154079</c:v>
                </c:pt>
                <c:pt idx="467">
                  <c:v>1.0023828133656723</c:v>
                </c:pt>
                <c:pt idx="468">
                  <c:v>1.0023726550042005</c:v>
                </c:pt>
                <c:pt idx="469">
                  <c:v>1.0023625615121825</c:v>
                </c:pt>
                <c:pt idx="470">
                  <c:v>1.0023525323380664</c:v>
                </c:pt>
                <c:pt idx="471">
                  <c:v>1.0023425669361543</c:v>
                </c:pt>
                <c:pt idx="472">
                  <c:v>1.0023326647665276</c:v>
                </c:pt>
                <c:pt idx="473">
                  <c:v>1.0023228252949725</c:v>
                </c:pt>
                <c:pt idx="474">
                  <c:v>1.0023130479929105</c:v>
                </c:pt>
                <c:pt idx="475">
                  <c:v>1.0023033323373247</c:v>
                </c:pt>
                <c:pt idx="476">
                  <c:v>1.0022936778106908</c:v>
                </c:pt>
                <c:pt idx="477">
                  <c:v>1.0022840839009073</c:v>
                </c:pt>
                <c:pt idx="478">
                  <c:v>1.0022745501012282</c:v>
                </c:pt>
                <c:pt idx="479">
                  <c:v>1.0022650759101956</c:v>
                </c:pt>
                <c:pt idx="480">
                  <c:v>1.0022556608315734</c:v>
                </c:pt>
                <c:pt idx="481">
                  <c:v>1.0022463043742817</c:v>
                </c:pt>
                <c:pt idx="482">
                  <c:v>1.0022370060523338</c:v>
                </c:pt>
                <c:pt idx="483">
                  <c:v>1.002227765384772</c:v>
                </c:pt>
                <c:pt idx="484">
                  <c:v>1.0022185818956055</c:v>
                </c:pt>
                <c:pt idx="485">
                  <c:v>1.0022094551137481</c:v>
                </c:pt>
                <c:pt idx="486">
                  <c:v>1.0022003845729603</c:v>
                </c:pt>
                <c:pt idx="487">
                  <c:v>1.0021913698117855</c:v>
                </c:pt>
                <c:pt idx="488">
                  <c:v>1.0021824103734949</c:v>
                </c:pt>
                <c:pt idx="489">
                  <c:v>1.0021735058060275</c:v>
                </c:pt>
                <c:pt idx="490">
                  <c:v>1.0021646556619326</c:v>
                </c:pt>
                <c:pt idx="491">
                  <c:v>1.0021558594983158</c:v>
                </c:pt>
                <c:pt idx="492">
                  <c:v>1.0021471168767806</c:v>
                </c:pt>
                <c:pt idx="493">
                  <c:v>1.0021384273633753</c:v>
                </c:pt>
                <c:pt idx="494">
                  <c:v>1.002129790528538</c:v>
                </c:pt>
                <c:pt idx="495">
                  <c:v>1.002121205947045</c:v>
                </c:pt>
                <c:pt idx="496">
                  <c:v>1.0021126731979568</c:v>
                </c:pt>
                <c:pt idx="497">
                  <c:v>1.0021041918645659</c:v>
                </c:pt>
                <c:pt idx="498">
                  <c:v>1.0020957615343484</c:v>
                </c:pt>
                <c:pt idx="499">
                  <c:v>1.0020873817989115</c:v>
                </c:pt>
              </c:numCache>
            </c:numRef>
          </c:yVal>
          <c:smooth val="1"/>
          <c:extLst>
            <c:ext xmlns:c16="http://schemas.microsoft.com/office/drawing/2014/chart" uri="{C3380CC4-5D6E-409C-BE32-E72D297353CC}">
              <c16:uniqueId val="{00000002-37B6-43E9-ACD7-7C84677A97B5}"/>
            </c:ext>
          </c:extLst>
        </c:ser>
        <c:dLbls>
          <c:showLegendKey val="0"/>
          <c:showVal val="0"/>
          <c:showCatName val="0"/>
          <c:showSerName val="0"/>
          <c:showPercent val="0"/>
          <c:showBubbleSize val="0"/>
        </c:dLbls>
        <c:axId val="1967035392"/>
        <c:axId val="1966753072"/>
      </c:scatterChart>
      <c:valAx>
        <c:axId val="1967035392"/>
        <c:scaling>
          <c:orientation val="minMax"/>
          <c:max val="3"/>
        </c:scaling>
        <c:delete val="0"/>
        <c:axPos val="b"/>
        <c:majorGridlines/>
        <c:title>
          <c:tx>
            <c:rich>
              <a:bodyPr/>
              <a:lstStyle/>
              <a:p>
                <a:pPr>
                  <a:defRPr b="0"/>
                </a:pPr>
                <a:r>
                  <a:rPr lang="en-US" b="0"/>
                  <a:t>Frequency (rad/s)</a:t>
                </a:r>
              </a:p>
            </c:rich>
          </c:tx>
          <c:overlay val="0"/>
        </c:title>
        <c:numFmt formatCode="0.0" sourceLinked="0"/>
        <c:majorTickMark val="out"/>
        <c:minorTickMark val="none"/>
        <c:tickLblPos val="nextTo"/>
        <c:crossAx val="1966753072"/>
        <c:crosses val="autoZero"/>
        <c:crossBetween val="midCat"/>
      </c:valAx>
      <c:valAx>
        <c:axId val="1966753072"/>
        <c:scaling>
          <c:orientation val="minMax"/>
          <c:max val="3"/>
          <c:min val="0"/>
        </c:scaling>
        <c:delete val="0"/>
        <c:axPos val="l"/>
        <c:title>
          <c:tx>
            <c:rich>
              <a:bodyPr rot="-5400000" vert="horz"/>
              <a:lstStyle/>
              <a:p>
                <a:pPr>
                  <a:defRPr b="0"/>
                </a:pPr>
                <a:r>
                  <a:rPr lang="en-US" b="0"/>
                  <a:t>Magnitude</a:t>
                </a:r>
              </a:p>
            </c:rich>
          </c:tx>
          <c:layout>
            <c:manualLayout>
              <c:xMode val="edge"/>
              <c:yMode val="edge"/>
              <c:x val="2.1224846894138199E-3"/>
              <c:y val="0.38535182796527001"/>
            </c:manualLayout>
          </c:layout>
          <c:overlay val="0"/>
        </c:title>
        <c:numFmt formatCode="0.0" sourceLinked="0"/>
        <c:majorTickMark val="out"/>
        <c:minorTickMark val="none"/>
        <c:tickLblPos val="nextTo"/>
        <c:crossAx val="1967035392"/>
        <c:crosses val="autoZero"/>
        <c:crossBetween val="midCat"/>
      </c:valAx>
    </c:plotArea>
    <c:legend>
      <c:legendPos val="r"/>
      <c:layout>
        <c:manualLayout>
          <c:xMode val="edge"/>
          <c:yMode val="edge"/>
          <c:x val="0.65119356955380603"/>
          <c:y val="7.0272799029705596E-2"/>
          <c:w val="0.34602865266841598"/>
          <c:h val="0.14592247475615799"/>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3716073437248899"/>
          <c:y val="1.8922852983988402E-2"/>
          <c:w val="0.81281054153944998"/>
          <c:h val="0.88694032731202699"/>
        </c:manualLayout>
      </c:layout>
      <c:scatterChart>
        <c:scatterStyle val="lineMarker"/>
        <c:varyColors val="0"/>
        <c:ser>
          <c:idx val="0"/>
          <c:order val="0"/>
          <c:tx>
            <c:strRef>
              <c:f>'Simulated data (high damping)'!$K$19</c:f>
              <c:strCache>
                <c:ptCount val="1"/>
                <c:pt idx="0">
                  <c:v>displacement</c:v>
                </c:pt>
              </c:strCache>
            </c:strRef>
          </c:tx>
          <c:spPr>
            <a:ln w="76200" cmpd="sng">
              <a:solidFill>
                <a:schemeClr val="accent3"/>
              </a:solidFill>
            </a:ln>
          </c:spPr>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damping)'!$L$21:$L$520</c:f>
              <c:numCache>
                <c:formatCode>0.000</c:formatCode>
                <c:ptCount val="500"/>
                <c:pt idx="0">
                  <c:v>2.5120342896352149E-2</c:v>
                </c:pt>
                <c:pt idx="1">
                  <c:v>4.04756946145833E-2</c:v>
                </c:pt>
                <c:pt idx="2">
                  <c:v>5.6261462167842523E-2</c:v>
                </c:pt>
                <c:pt idx="3">
                  <c:v>7.2660141060048353E-2</c:v>
                </c:pt>
                <c:pt idx="4">
                  <c:v>8.987610931857215E-2</c:v>
                </c:pt>
                <c:pt idx="5">
                  <c:v>0.10814425849007668</c:v>
                </c:pt>
                <c:pt idx="6">
                  <c:v>0.12774096606137894</c:v>
                </c:pt>
                <c:pt idx="7">
                  <c:v>0.14899844716795435</c:v>
                </c:pt>
                <c:pt idx="8">
                  <c:v>0.1723239668667057</c:v>
                </c:pt>
                <c:pt idx="9">
                  <c:v>0.19822606418983338</c:v>
                </c:pt>
                <c:pt idx="10">
                  <c:v>0.22735094602463329</c:v>
                </c:pt>
                <c:pt idx="11">
                  <c:v>0.26053370170331991</c:v>
                </c:pt>
                <c:pt idx="12">
                  <c:v>0.29887112785569442</c:v>
                </c:pt>
                <c:pt idx="13">
                  <c:v>0.34382576336288423</c:v>
                </c:pt>
                <c:pt idx="14">
                  <c:v>0.39737358366219216</c:v>
                </c:pt>
                <c:pt idx="15">
                  <c:v>0.46220772472484539</c:v>
                </c:pt>
                <c:pt idx="16">
                  <c:v>0.54199736316905645</c:v>
                </c:pt>
                <c:pt idx="17">
                  <c:v>0.64164401382329439</c:v>
                </c:pt>
                <c:pt idx="18">
                  <c:v>0.76730057861108281</c:v>
                </c:pt>
                <c:pt idx="19">
                  <c:v>0.92549314367861168</c:v>
                </c:pt>
                <c:pt idx="20">
                  <c:v>1.1200881844014352</c:v>
                </c:pt>
                <c:pt idx="21">
                  <c:v>1.3464493756150497</c:v>
                </c:pt>
                <c:pt idx="22">
                  <c:v>1.5868637638316976</c:v>
                </c:pt>
                <c:pt idx="23">
                  <c:v>1.8159997984957224</c:v>
                </c:pt>
                <c:pt idx="24">
                  <c:v>2.0146532234083958</c:v>
                </c:pt>
                <c:pt idx="25">
                  <c:v>2.1767120881694599</c:v>
                </c:pt>
                <c:pt idx="26">
                  <c:v>2.3053567192186097</c:v>
                </c:pt>
                <c:pt idx="27">
                  <c:v>2.4070058558070913</c:v>
                </c:pt>
                <c:pt idx="28">
                  <c:v>2.4879298687266131</c:v>
                </c:pt>
                <c:pt idx="29">
                  <c:v>2.5531860114272193</c:v>
                </c:pt>
                <c:pt idx="30">
                  <c:v>2.6065749992662517</c:v>
                </c:pt>
                <c:pt idx="31">
                  <c:v>2.6508864333213267</c:v>
                </c:pt>
                <c:pt idx="32">
                  <c:v>2.6881623202401075</c:v>
                </c:pt>
                <c:pt idx="33">
                  <c:v>2.7199079814788001</c:v>
                </c:pt>
                <c:pt idx="34">
                  <c:v>2.7472458332135461</c:v>
                </c:pt>
                <c:pt idx="35">
                  <c:v>2.7710238324657652</c:v>
                </c:pt>
                <c:pt idx="36">
                  <c:v>2.7918912854248412</c:v>
                </c:pt>
                <c:pt idx="37">
                  <c:v>2.8103519822937342</c:v>
                </c:pt>
                <c:pt idx="38">
                  <c:v>2.8268017479303165</c:v>
                </c:pt>
                <c:pt idx="39">
                  <c:v>2.841555269392114</c:v>
                </c:pt>
                <c:pt idx="40">
                  <c:v>2.8548654939074751</c:v>
                </c:pt>
                <c:pt idx="41">
                  <c:v>2.8669378282870865</c:v>
                </c:pt>
                <c:pt idx="42">
                  <c:v>2.8779406598466393</c:v>
                </c:pt>
                <c:pt idx="43">
                  <c:v>2.8880132437804331</c:v>
                </c:pt>
                <c:pt idx="44">
                  <c:v>2.8972716828494862</c:v>
                </c:pt>
                <c:pt idx="45">
                  <c:v>2.9058135092377344</c:v>
                </c:pt>
                <c:pt idx="46">
                  <c:v>2.9137212307643647</c:v>
                </c:pt>
                <c:pt idx="47">
                  <c:v>2.9210651016267519</c:v>
                </c:pt>
                <c:pt idx="48">
                  <c:v>2.9279053066069349</c:v>
                </c:pt>
                <c:pt idx="49">
                  <c:v>2.9342936973829707</c:v>
                </c:pt>
                <c:pt idx="50">
                  <c:v>2.9402751837062997</c:v>
                </c:pt>
                <c:pt idx="51">
                  <c:v>2.9458888563435015</c:v>
                </c:pt>
                <c:pt idx="52">
                  <c:v>2.9511688998532311</c:v>
                </c:pt>
                <c:pt idx="53">
                  <c:v>2.9561453394322461</c:v>
                </c:pt>
                <c:pt idx="54">
                  <c:v>2.9608446558025476</c:v>
                </c:pt>
                <c:pt idx="55">
                  <c:v>2.9652902944348045</c:v>
                </c:pt>
                <c:pt idx="56">
                  <c:v>2.9695030896125321</c:v>
                </c:pt>
                <c:pt idx="57">
                  <c:v>2.9735016194389452</c:v>
                </c:pt>
                <c:pt idx="58">
                  <c:v>2.9773025045159991</c:v>
                </c:pt>
                <c:pt idx="59">
                  <c:v>2.980920660423271</c:v>
                </c:pt>
                <c:pt idx="60">
                  <c:v>2.9843695121031888</c:v>
                </c:pt>
                <c:pt idx="61">
                  <c:v>2.9876611766788415</c:v>
                </c:pt>
                <c:pt idx="62">
                  <c:v>2.9908066199873269</c:v>
                </c:pt>
                <c:pt idx="63">
                  <c:v>2.993815791127628</c:v>
                </c:pt>
                <c:pt idx="64">
                  <c:v>2.996697738538852</c:v>
                </c:pt>
                <c:pt idx="65">
                  <c:v>2.9994607104979472</c:v>
                </c:pt>
                <c:pt idx="66">
                  <c:v>3.0021122424218838</c:v>
                </c:pt>
                <c:pt idx="67">
                  <c:v>3.0046592329517412</c:v>
                </c:pt>
                <c:pt idx="68">
                  <c:v>3.0071080104651249</c:v>
                </c:pt>
                <c:pt idx="69">
                  <c:v>3.0094643913932329</c:v>
                </c:pt>
                <c:pt idx="70">
                  <c:v>3.0117337314975408</c:v>
                </c:pt>
                <c:pt idx="71">
                  <c:v>3.0139209710789037</c:v>
                </c:pt>
                <c:pt idx="72">
                  <c:v>3.016030674941351</c:v>
                </c:pt>
                <c:pt idx="73">
                  <c:v>3.0180670678079888</c:v>
                </c:pt>
                <c:pt idx="74">
                  <c:v>3.0200340657824722</c:v>
                </c:pt>
                <c:pt idx="75">
                  <c:v>3.0219353043626369</c:v>
                </c:pt>
                <c:pt idx="76">
                  <c:v>3.0237741634400592</c:v>
                </c:pt>
                <c:pt idx="77">
                  <c:v>3.0255537896580234</c:v>
                </c:pt>
                <c:pt idx="78">
                  <c:v>3.0272771164486798</c:v>
                </c:pt>
                <c:pt idx="79">
                  <c:v>3.0289468820263883</c:v>
                </c:pt>
                <c:pt idx="80">
                  <c:v>3.0305656455770693</c:v>
                </c:pt>
                <c:pt idx="81">
                  <c:v>3.0321358018517333</c:v>
                </c:pt>
                <c:pt idx="82">
                  <c:v>3.0336595943453175</c:v>
                </c:pt>
                <c:pt idx="83">
                  <c:v>3.0351391272188248</c:v>
                </c:pt>
                <c:pt idx="84">
                  <c:v>3.0365763761028686</c:v>
                </c:pt>
                <c:pt idx="85">
                  <c:v>3.0379731979036446</c:v>
                </c:pt>
                <c:pt idx="86">
                  <c:v>3.0393313397175787</c:v>
                </c:pt>
                <c:pt idx="87">
                  <c:v>3.0406524469481462</c:v>
                </c:pt>
                <c:pt idx="88">
                  <c:v>3.0419380707072876</c:v>
                </c:pt>
                <c:pt idx="89">
                  <c:v>3.0431896745742479</c:v>
                </c:pt>
                <c:pt idx="90">
                  <c:v>3.044408640776286</c:v>
                </c:pt>
                <c:pt idx="91">
                  <c:v>3.0455962758484096</c:v>
                </c:pt>
                <c:pt idx="92">
                  <c:v>3.0467538158229024</c:v>
                </c:pt>
                <c:pt idx="93">
                  <c:v>3.0478824309938259</c:v>
                </c:pt>
                <c:pt idx="94">
                  <c:v>3.0489832302967681</c:v>
                </c:pt>
                <c:pt idx="95">
                  <c:v>3.0500572653397922</c:v>
                </c:pt>
                <c:pt idx="96">
                  <c:v>3.0511055341177515</c:v>
                </c:pt>
                <c:pt idx="97">
                  <c:v>3.0521289844387622</c:v>
                </c:pt>
                <c:pt idx="98">
                  <c:v>3.0531285170886817</c:v>
                </c:pt>
                <c:pt idx="99">
                  <c:v>3.0541049887567993</c:v>
                </c:pt>
                <c:pt idx="100">
                  <c:v>3.0550592147436224</c:v>
                </c:pt>
                <c:pt idx="101">
                  <c:v>3.0559919714695809</c:v>
                </c:pt>
                <c:pt idx="102">
                  <c:v>3.0569039988016118</c:v>
                </c:pt>
                <c:pt idx="103">
                  <c:v>3.0577960022129695</c:v>
                </c:pt>
                <c:pt idx="104">
                  <c:v>3.0586686547901292</c:v>
                </c:pt>
                <c:pt idx="105">
                  <c:v>3.0595225990993411</c:v>
                </c:pt>
                <c:pt idx="106">
                  <c:v>3.0603584489242386</c:v>
                </c:pt>
                <c:pt idx="107">
                  <c:v>3.0611767908848337</c:v>
                </c:pt>
                <c:pt idx="108">
                  <c:v>3.0619781859473072</c:v>
                </c:pt>
                <c:pt idx="109">
                  <c:v>3.0627631708331502</c:v>
                </c:pt>
                <c:pt idx="110">
                  <c:v>3.0635322593354499</c:v>
                </c:pt>
                <c:pt idx="111">
                  <c:v>3.064285943549431</c:v>
                </c:pt>
                <c:pt idx="112">
                  <c:v>3.0650246950237445</c:v>
                </c:pt>
                <c:pt idx="113">
                  <c:v>3.0657489658384418</c:v>
                </c:pt>
                <c:pt idx="114">
                  <c:v>3.0664591896150504</c:v>
                </c:pt>
                <c:pt idx="115">
                  <c:v>3.0671557824637419</c:v>
                </c:pt>
                <c:pt idx="116">
                  <c:v>3.0678391438721326</c:v>
                </c:pt>
                <c:pt idx="117">
                  <c:v>3.0685096575399142</c:v>
                </c:pt>
                <c:pt idx="118">
                  <c:v>3.069167692163147</c:v>
                </c:pt>
                <c:pt idx="119">
                  <c:v>3.0698136021717524</c:v>
                </c:pt>
                <c:pt idx="120">
                  <c:v>3.0704477284234559</c:v>
                </c:pt>
                <c:pt idx="121">
                  <c:v>3.0710703988571719</c:v>
                </c:pt>
                <c:pt idx="122">
                  <c:v>3.0716819291085891</c:v>
                </c:pt>
                <c:pt idx="123">
                  <c:v>3.0722826230905085</c:v>
                </c:pt>
                <c:pt idx="124">
                  <c:v>3.0728727735402774</c:v>
                </c:pt>
                <c:pt idx="125">
                  <c:v>3.0734526625364964</c:v>
                </c:pt>
                <c:pt idx="126">
                  <c:v>3.0740225619870056</c:v>
                </c:pt>
                <c:pt idx="127">
                  <c:v>3.0745827340900158</c:v>
                </c:pt>
                <c:pt idx="128">
                  <c:v>3.0751334317700962</c:v>
                </c:pt>
                <c:pt idx="129">
                  <c:v>3.0756748990906289</c:v>
                </c:pt>
                <c:pt idx="130">
                  <c:v>3.0762073716441991</c:v>
                </c:pt>
                <c:pt idx="131">
                  <c:v>3.0767310769223029</c:v>
                </c:pt>
                <c:pt idx="132">
                  <c:v>3.0772462346656511</c:v>
                </c:pt>
                <c:pt idx="133">
                  <c:v>3.0777530571962508</c:v>
                </c:pt>
                <c:pt idx="134">
                  <c:v>3.0782517497323738</c:v>
                </c:pt>
                <c:pt idx="135">
                  <c:v>3.07874251068744</c:v>
                </c:pt>
                <c:pt idx="136">
                  <c:v>3.079225531953774</c:v>
                </c:pt>
                <c:pt idx="137">
                  <c:v>3.0797009991721223</c:v>
                </c:pt>
                <c:pt idx="138">
                  <c:v>3.0801690919877758</c:v>
                </c:pt>
                <c:pt idx="139">
                  <c:v>3.0806299842940605</c:v>
                </c:pt>
                <c:pt idx="140">
                  <c:v>3.0810838444639344</c:v>
                </c:pt>
                <c:pt idx="141">
                  <c:v>3.0815308355703612</c:v>
                </c:pt>
                <c:pt idx="142">
                  <c:v>3.0819711155961005</c:v>
                </c:pt>
                <c:pt idx="143">
                  <c:v>3.0824048376335016</c:v>
                </c:pt>
                <c:pt idx="144">
                  <c:v>3.0828321500748652</c:v>
                </c:pt>
                <c:pt idx="145">
                  <c:v>3.0832531967938803</c:v>
                </c:pt>
                <c:pt idx="146">
                  <c:v>3.0836681173186404</c:v>
                </c:pt>
                <c:pt idx="147">
                  <c:v>3.0840770469966783</c:v>
                </c:pt>
                <c:pt idx="148">
                  <c:v>3.0844801171524652</c:v>
                </c:pt>
                <c:pt idx="149">
                  <c:v>3.0848774552377605</c:v>
                </c:pt>
                <c:pt idx="150">
                  <c:v>3.0852691849752056</c:v>
                </c:pt>
                <c:pt idx="151">
                  <c:v>3.0856554264955047</c:v>
                </c:pt>
                <c:pt idx="152">
                  <c:v>3.0860362964685328</c:v>
                </c:pt>
                <c:pt idx="153">
                  <c:v>3.0864119082286834</c:v>
                </c:pt>
                <c:pt idx="154">
                  <c:v>3.0867823718947509</c:v>
                </c:pt>
                <c:pt idx="155">
                  <c:v>3.0871477944846282</c:v>
                </c:pt>
                <c:pt idx="156">
                  <c:v>3.087508280025077</c:v>
                </c:pt>
                <c:pt idx="157">
                  <c:v>3.0878639296568213</c:v>
                </c:pt>
                <c:pt idx="158">
                  <c:v>3.0882148417351982</c:v>
                </c:pt>
                <c:pt idx="159">
                  <c:v>3.0885611119265786</c:v>
                </c:pt>
                <c:pt idx="160">
                  <c:v>3.0889028333007751</c:v>
                </c:pt>
                <c:pt idx="161">
                  <c:v>3.0892400964196232</c:v>
                </c:pt>
                <c:pt idx="162">
                  <c:v>3.0895729894219257</c:v>
                </c:pt>
                <c:pt idx="163">
                  <c:v>3.0899015981049343</c:v>
                </c:pt>
                <c:pt idx="164">
                  <c:v>3.0902260060025322</c:v>
                </c:pt>
                <c:pt idx="165">
                  <c:v>3.0905462944602737</c:v>
                </c:pt>
                <c:pt idx="166">
                  <c:v>3.0908625427074305</c:v>
                </c:pt>
                <c:pt idx="167">
                  <c:v>3.0911748279261784</c:v>
                </c:pt>
                <c:pt idx="168">
                  <c:v>3.0914832253180666</c:v>
                </c:pt>
                <c:pt idx="169">
                  <c:v>3.0917878081678847</c:v>
                </c:pt>
                <c:pt idx="170">
                  <c:v>3.0920886479050527</c:v>
                </c:pt>
                <c:pt idx="171">
                  <c:v>3.0923858141626415</c:v>
                </c:pt>
                <c:pt idx="172">
                  <c:v>3.0926793748341361</c:v>
                </c:pt>
                <c:pt idx="173">
                  <c:v>3.0929693961280389</c:v>
                </c:pt>
                <c:pt idx="174">
                  <c:v>3.0932559426204067</c:v>
                </c:pt>
                <c:pt idx="175">
                  <c:v>3.0935390773054201</c:v>
                </c:pt>
                <c:pt idx="176">
                  <c:v>3.0938188616440652</c:v>
                </c:pt>
                <c:pt idx="177">
                  <c:v>3.0940953556110093</c:v>
                </c:pt>
                <c:pt idx="178">
                  <c:v>3.0943686177397578</c:v>
                </c:pt>
                <c:pt idx="179">
                  <c:v>3.094638705166151</c:v>
                </c:pt>
                <c:pt idx="180">
                  <c:v>3.0949056736702891</c:v>
                </c:pt>
                <c:pt idx="181">
                  <c:v>3.0951695777169363</c:v>
                </c:pt>
                <c:pt idx="182">
                  <c:v>3.0954304704944806</c:v>
                </c:pt>
                <c:pt idx="183">
                  <c:v>3.0956884039525012</c:v>
                </c:pt>
                <c:pt idx="184">
                  <c:v>3.0959434288380066</c:v>
                </c:pt>
                <c:pt idx="185">
                  <c:v>3.096195594730395</c:v>
                </c:pt>
                <c:pt idx="186">
                  <c:v>3.0964449500751945</c:v>
                </c:pt>
                <c:pt idx="187">
                  <c:v>3.0966915422166266</c:v>
                </c:pt>
                <c:pt idx="188">
                  <c:v>3.0969354174290444</c:v>
                </c:pt>
                <c:pt idx="189">
                  <c:v>3.0971766209472924</c:v>
                </c:pt>
                <c:pt idx="190">
                  <c:v>3.0974151969960286</c:v>
                </c:pt>
                <c:pt idx="191">
                  <c:v>3.0976511888180487</c:v>
                </c:pt>
                <c:pt idx="192">
                  <c:v>3.0978846387016592</c:v>
                </c:pt>
                <c:pt idx="193">
                  <c:v>3.0981155880071265</c:v>
                </c:pt>
                <c:pt idx="194">
                  <c:v>3.0983440771922486</c:v>
                </c:pt>
                <c:pt idx="195">
                  <c:v>3.0985701458370762</c:v>
                </c:pt>
                <c:pt idx="196">
                  <c:v>3.0987938326678184</c:v>
                </c:pt>
                <c:pt idx="197">
                  <c:v>3.0990151755799671</c:v>
                </c:pt>
                <c:pt idx="198">
                  <c:v>3.0992342116606655</c:v>
                </c:pt>
                <c:pt idx="199">
                  <c:v>3.0994509772103527</c:v>
                </c:pt>
                <c:pt idx="200">
                  <c:v>3.0996655077637105</c:v>
                </c:pt>
                <c:pt idx="201">
                  <c:v>3.0998778381099399</c:v>
                </c:pt>
                <c:pt idx="202">
                  <c:v>3.1000880023123885</c:v>
                </c:pt>
                <c:pt idx="203">
                  <c:v>3.1002960337275618</c:v>
                </c:pt>
                <c:pt idx="204">
                  <c:v>3.1005019650235286</c:v>
                </c:pt>
                <c:pt idx="205">
                  <c:v>3.1007058281977535</c:v>
                </c:pt>
                <c:pt idx="206">
                  <c:v>3.1009076545943741</c:v>
                </c:pt>
                <c:pt idx="207">
                  <c:v>3.1011074749209393</c:v>
                </c:pt>
                <c:pt idx="208">
                  <c:v>3.1013053192646356</c:v>
                </c:pt>
                <c:pt idx="209">
                  <c:v>3.1015012171080114</c:v>
                </c:pt>
                <c:pt idx="210">
                  <c:v>3.1016951973442266</c:v>
                </c:pt>
                <c:pt idx="211">
                  <c:v>3.101887288291834</c:v>
                </c:pt>
                <c:pt idx="212">
                  <c:v>3.10207751770912</c:v>
                </c:pt>
                <c:pt idx="213">
                  <c:v>3.1022659128080101</c:v>
                </c:pt>
                <c:pt idx="214">
                  <c:v>3.102452500267562</c:v>
                </c:pt>
                <c:pt idx="215">
                  <c:v>3.1026373062470571</c:v>
                </c:pt>
                <c:pt idx="216">
                  <c:v>3.1028203563987047</c:v>
                </c:pt>
                <c:pt idx="217">
                  <c:v>3.1030016758799723</c:v>
                </c:pt>
                <c:pt idx="218">
                  <c:v>3.1031812893655557</c:v>
                </c:pt>
                <c:pt idx="219">
                  <c:v>3.1033592210590011</c:v>
                </c:pt>
                <c:pt idx="220">
                  <c:v>3.1035354947039901</c:v>
                </c:pt>
                <c:pt idx="221">
                  <c:v>3.1037101335952979</c:v>
                </c:pt>
                <c:pt idx="222">
                  <c:v>3.1038831605894415</c:v>
                </c:pt>
                <c:pt idx="223">
                  <c:v>3.1040545981150185</c:v>
                </c:pt>
                <c:pt idx="224">
                  <c:v>3.1042244681827591</c:v>
                </c:pt>
                <c:pt idx="225">
                  <c:v>3.1043927923952865</c:v>
                </c:pt>
                <c:pt idx="226">
                  <c:v>3.10455959195661</c:v>
                </c:pt>
                <c:pt idx="227">
                  <c:v>3.104724887681348</c:v>
                </c:pt>
                <c:pt idx="228">
                  <c:v>3.1048887000036953</c:v>
                </c:pt>
                <c:pt idx="229">
                  <c:v>3.1050510489861445</c:v>
                </c:pt>
                <c:pt idx="230">
                  <c:v>3.1052119543279622</c:v>
                </c:pt>
                <c:pt idx="231">
                  <c:v>3.1053714353734376</c:v>
                </c:pt>
                <c:pt idx="232">
                  <c:v>3.1055295111199017</c:v>
                </c:pt>
                <c:pt idx="233">
                  <c:v>3.1056862002255317</c:v>
                </c:pt>
                <c:pt idx="234">
                  <c:v>3.1058415210169423</c:v>
                </c:pt>
                <c:pt idx="235">
                  <c:v>3.1059954914965737</c:v>
                </c:pt>
                <c:pt idx="236">
                  <c:v>3.1061481293498803</c:v>
                </c:pt>
                <c:pt idx="237">
                  <c:v>3.1062994519523301</c:v>
                </c:pt>
                <c:pt idx="238">
                  <c:v>3.1064494763762154</c:v>
                </c:pt>
                <c:pt idx="239">
                  <c:v>3.1065982193972852</c:v>
                </c:pt>
                <c:pt idx="240">
                  <c:v>3.1067456975012027</c:v>
                </c:pt>
                <c:pt idx="241">
                  <c:v>3.1068919268898343</c:v>
                </c:pt>
                <c:pt idx="242">
                  <c:v>3.1070369234873727</c:v>
                </c:pt>
                <c:pt idx="243">
                  <c:v>3.1071807029463043</c:v>
                </c:pt>
                <c:pt idx="244">
                  <c:v>3.1073232806532189</c:v>
                </c:pt>
                <c:pt idx="245">
                  <c:v>3.1074646717344723</c:v>
                </c:pt>
                <c:pt idx="246">
                  <c:v>3.1076048910617029</c:v>
                </c:pt>
                <c:pt idx="247">
                  <c:v>3.1077439532572093</c:v>
                </c:pt>
                <c:pt idx="248">
                  <c:v>3.1078818726991884</c:v>
                </c:pt>
                <c:pt idx="249">
                  <c:v>3.1080186635268432</c:v>
                </c:pt>
                <c:pt idx="250">
                  <c:v>3.1081543396453637</c:v>
                </c:pt>
                <c:pt idx="251">
                  <c:v>3.1082889147307782</c:v>
                </c:pt>
                <c:pt idx="252">
                  <c:v>3.1084224022346874</c:v>
                </c:pt>
                <c:pt idx="253">
                  <c:v>3.108554815388882</c:v>
                </c:pt>
                <c:pt idx="254">
                  <c:v>3.1086861672098411</c:v>
                </c:pt>
                <c:pt idx="255">
                  <c:v>3.1088164705031245</c:v>
                </c:pt>
                <c:pt idx="256">
                  <c:v>3.1089457378676562</c:v>
                </c:pt>
                <c:pt idx="257">
                  <c:v>3.1090739816999013</c:v>
                </c:pt>
                <c:pt idx="258">
                  <c:v>3.109201214197943</c:v>
                </c:pt>
                <c:pt idx="259">
                  <c:v>3.1093274473654624</c:v>
                </c:pt>
                <c:pt idx="260">
                  <c:v>3.1094526930156192</c:v>
                </c:pt>
                <c:pt idx="261">
                  <c:v>3.10957696277484</c:v>
                </c:pt>
                <c:pt idx="262">
                  <c:v>3.1097002680865198</c:v>
                </c:pt>
                <c:pt idx="263">
                  <c:v>3.109822620214628</c:v>
                </c:pt>
                <c:pt idx="264">
                  <c:v>3.1099440302472376</c:v>
                </c:pt>
                <c:pt idx="265">
                  <c:v>3.110064509099963</c:v>
                </c:pt>
                <c:pt idx="266">
                  <c:v>3.1101840675193229</c:v>
                </c:pt>
                <c:pt idx="267">
                  <c:v>3.110302716086021</c:v>
                </c:pt>
                <c:pt idx="268">
                  <c:v>3.110420465218152</c:v>
                </c:pt>
                <c:pt idx="269">
                  <c:v>3.1105373251743318</c:v>
                </c:pt>
                <c:pt idx="270">
                  <c:v>3.1106533060567556</c:v>
                </c:pt>
                <c:pt idx="271">
                  <c:v>3.1107684178141866</c:v>
                </c:pt>
                <c:pt idx="272">
                  <c:v>3.1108826702448749</c:v>
                </c:pt>
                <c:pt idx="273">
                  <c:v>3.1109960729994093</c:v>
                </c:pt>
                <c:pt idx="274">
                  <c:v>3.1111086355835065</c:v>
                </c:pt>
                <c:pt idx="275">
                  <c:v>3.1112203673607324</c:v>
                </c:pt>
                <c:pt idx="276">
                  <c:v>3.1113312775551676</c:v>
                </c:pt>
                <c:pt idx="277">
                  <c:v>3.1114413752540093</c:v>
                </c:pt>
                <c:pt idx="278">
                  <c:v>3.1115506694101147</c:v>
                </c:pt>
                <c:pt idx="279">
                  <c:v>3.1116591688444895</c:v>
                </c:pt>
                <c:pt idx="280">
                  <c:v>3.1117668822487192</c:v>
                </c:pt>
                <c:pt idx="281">
                  <c:v>3.1118738181873491</c:v>
                </c:pt>
                <c:pt idx="282">
                  <c:v>3.1119799851002079</c:v>
                </c:pt>
                <c:pt idx="283">
                  <c:v>3.1120853913046824</c:v>
                </c:pt>
                <c:pt idx="284">
                  <c:v>3.1121900449979445</c:v>
                </c:pt>
                <c:pt idx="285">
                  <c:v>3.1122939542591239</c:v>
                </c:pt>
                <c:pt idx="286">
                  <c:v>3.1123971270514401</c:v>
                </c:pt>
                <c:pt idx="287">
                  <c:v>3.1124995712242822</c:v>
                </c:pt>
                <c:pt idx="288">
                  <c:v>3.1126012945152493</c:v>
                </c:pt>
                <c:pt idx="289">
                  <c:v>3.1127023045521418</c:v>
                </c:pt>
                <c:pt idx="290">
                  <c:v>3.1128026088549139</c:v>
                </c:pt>
                <c:pt idx="291">
                  <c:v>3.1129022148375829</c:v>
                </c:pt>
                <c:pt idx="292">
                  <c:v>3.113001129810097</c:v>
                </c:pt>
                <c:pt idx="293">
                  <c:v>3.1130993609801672</c:v>
                </c:pt>
                <c:pt idx="294">
                  <c:v>3.1131969154550534</c:v>
                </c:pt>
                <c:pt idx="295">
                  <c:v>3.1132938002433219</c:v>
                </c:pt>
                <c:pt idx="296">
                  <c:v>3.1133900222565583</c:v>
                </c:pt>
                <c:pt idx="297">
                  <c:v>3.1134855883110486</c:v>
                </c:pt>
                <c:pt idx="298">
                  <c:v>3.1135805051294261</c:v>
                </c:pt>
                <c:pt idx="299">
                  <c:v>3.1136747793422797</c:v>
                </c:pt>
                <c:pt idx="300">
                  <c:v>3.1137684174897338</c:v>
                </c:pt>
                <c:pt idx="301">
                  <c:v>3.1138614260229938</c:v>
                </c:pt>
                <c:pt idx="302">
                  <c:v>3.1139538113058576</c:v>
                </c:pt>
                <c:pt idx="303">
                  <c:v>3.1140455796162003</c:v>
                </c:pt>
                <c:pt idx="304">
                  <c:v>3.1141367371474264</c:v>
                </c:pt>
                <c:pt idx="305">
                  <c:v>3.1142272900098917</c:v>
                </c:pt>
                <c:pt idx="306">
                  <c:v>3.1143172442322986</c:v>
                </c:pt>
                <c:pt idx="307">
                  <c:v>3.1144066057630608</c:v>
                </c:pt>
                <c:pt idx="308">
                  <c:v>3.1144953804716438</c:v>
                </c:pt>
                <c:pt idx="309">
                  <c:v>3.1145835741498744</c:v>
                </c:pt>
                <c:pt idx="310">
                  <c:v>3.114671192513228</c:v>
                </c:pt>
                <c:pt idx="311">
                  <c:v>3.1147582412020887</c:v>
                </c:pt>
                <c:pt idx="312">
                  <c:v>3.1148447257829823</c:v>
                </c:pt>
                <c:pt idx="313">
                  <c:v>3.114930651749789</c:v>
                </c:pt>
                <c:pt idx="314">
                  <c:v>3.1150160245249294</c:v>
                </c:pt>
                <c:pt idx="315">
                  <c:v>3.1151008494605277</c:v>
                </c:pt>
                <c:pt idx="316">
                  <c:v>3.1151851318395534</c:v>
                </c:pt>
                <c:pt idx="317">
                  <c:v>3.115268876876939</c:v>
                </c:pt>
                <c:pt idx="318">
                  <c:v>3.1153520897206759</c:v>
                </c:pt>
                <c:pt idx="319">
                  <c:v>3.1154347754528917</c:v>
                </c:pt>
                <c:pt idx="320">
                  <c:v>3.115516939090905</c:v>
                </c:pt>
                <c:pt idx="321">
                  <c:v>3.1155985855882573</c:v>
                </c:pt>
                <c:pt idx="322">
                  <c:v>3.1156797198357307</c:v>
                </c:pt>
                <c:pt idx="323">
                  <c:v>3.1157603466623414</c:v>
                </c:pt>
                <c:pt idx="324">
                  <c:v>3.1158404708363161</c:v>
                </c:pt>
                <c:pt idx="325">
                  <c:v>3.1159200970660512</c:v>
                </c:pt>
                <c:pt idx="326">
                  <c:v>3.1159992300010497</c:v>
                </c:pt>
                <c:pt idx="327">
                  <c:v>3.1160778742328459</c:v>
                </c:pt>
                <c:pt idx="328">
                  <c:v>3.1161560342959085</c:v>
                </c:pt>
                <c:pt idx="329">
                  <c:v>3.1162337146685282</c:v>
                </c:pt>
                <c:pt idx="330">
                  <c:v>3.1163109197736891</c:v>
                </c:pt>
                <c:pt idx="331">
                  <c:v>3.1163876539799236</c:v>
                </c:pt>
                <c:pt idx="332">
                  <c:v>3.116463921602151</c:v>
                </c:pt>
                <c:pt idx="333">
                  <c:v>3.1165397269025013</c:v>
                </c:pt>
                <c:pt idx="334">
                  <c:v>3.1166150740911229</c:v>
                </c:pt>
                <c:pt idx="335">
                  <c:v>3.1166899673269759</c:v>
                </c:pt>
                <c:pt idx="336">
                  <c:v>3.1167644107186119</c:v>
                </c:pt>
                <c:pt idx="337">
                  <c:v>3.1168384083249374</c:v>
                </c:pt>
                <c:pt idx="338">
                  <c:v>3.1169119641559662</c:v>
                </c:pt>
                <c:pt idx="339">
                  <c:v>3.1169850821735534</c:v>
                </c:pt>
                <c:pt idx="340">
                  <c:v>3.1170577662921226</c:v>
                </c:pt>
                <c:pt idx="341">
                  <c:v>3.1171300203793733</c:v>
                </c:pt>
                <c:pt idx="342">
                  <c:v>3.1172018482569817</c:v>
                </c:pt>
                <c:pt idx="343">
                  <c:v>3.1172732537012835</c:v>
                </c:pt>
                <c:pt idx="344">
                  <c:v>3.1173442404439484</c:v>
                </c:pt>
                <c:pt idx="345">
                  <c:v>3.1174148121726408</c:v>
                </c:pt>
                <c:pt idx="346">
                  <c:v>3.1174849725316696</c:v>
                </c:pt>
                <c:pt idx="347">
                  <c:v>3.1175547251226243</c:v>
                </c:pt>
                <c:pt idx="348">
                  <c:v>3.117624073505004</c:v>
                </c:pt>
                <c:pt idx="349">
                  <c:v>3.117693021196831</c:v>
                </c:pt>
                <c:pt idx="350">
                  <c:v>3.1177615716752558</c:v>
                </c:pt>
                <c:pt idx="351">
                  <c:v>3.1178297283771528</c:v>
                </c:pt>
                <c:pt idx="352">
                  <c:v>3.1178974946997013</c:v>
                </c:pt>
                <c:pt idx="353">
                  <c:v>3.117964874000962</c:v>
                </c:pt>
                <c:pt idx="354">
                  <c:v>3.1180318696004377</c:v>
                </c:pt>
                <c:pt idx="355">
                  <c:v>3.1180984847796296</c:v>
                </c:pt>
                <c:pt idx="356">
                  <c:v>3.1181647227825802</c:v>
                </c:pt>
                <c:pt idx="357">
                  <c:v>3.1182305868164093</c:v>
                </c:pt>
                <c:pt idx="358">
                  <c:v>3.1182960800518389</c:v>
                </c:pt>
                <c:pt idx="359">
                  <c:v>3.1183612056237102</c:v>
                </c:pt>
                <c:pt idx="360">
                  <c:v>3.1184259666314911</c:v>
                </c:pt>
                <c:pt idx="361">
                  <c:v>3.1184903661397771</c:v>
                </c:pt>
                <c:pt idx="362">
                  <c:v>3.118554407178781</c:v>
                </c:pt>
                <c:pt idx="363">
                  <c:v>3.1186180927448151</c:v>
                </c:pt>
                <c:pt idx="364">
                  <c:v>3.1186814258007667</c:v>
                </c:pt>
                <c:pt idx="365">
                  <c:v>3.1187444092765637</c:v>
                </c:pt>
                <c:pt idx="366">
                  <c:v>3.1188070460696342</c:v>
                </c:pt>
                <c:pt idx="367">
                  <c:v>3.1188693390453568</c:v>
                </c:pt>
                <c:pt idx="368">
                  <c:v>3.1189312910375033</c:v>
                </c:pt>
                <c:pt idx="369">
                  <c:v>3.1189929048486764</c:v>
                </c:pt>
                <c:pt idx="370">
                  <c:v>3.1190541832507388</c:v>
                </c:pt>
                <c:pt idx="371">
                  <c:v>3.119115128985233</c:v>
                </c:pt>
                <c:pt idx="372">
                  <c:v>3.1191757447637971</c:v>
                </c:pt>
                <c:pt idx="373">
                  <c:v>3.1192360332685736</c:v>
                </c:pt>
                <c:pt idx="374">
                  <c:v>3.11929599715261</c:v>
                </c:pt>
                <c:pt idx="375">
                  <c:v>3.1193556390402537</c:v>
                </c:pt>
                <c:pt idx="376">
                  <c:v>3.1194149615275402</c:v>
                </c:pt>
                <c:pt idx="377">
                  <c:v>3.119473967182576</c:v>
                </c:pt>
                <c:pt idx="378">
                  <c:v>3.1195326585459124</c:v>
                </c:pt>
                <c:pt idx="379">
                  <c:v>3.1195910381309191</c:v>
                </c:pt>
                <c:pt idx="380">
                  <c:v>3.1196491084241429</c:v>
                </c:pt>
                <c:pt idx="381">
                  <c:v>3.1197068718856702</c:v>
                </c:pt>
                <c:pt idx="382">
                  <c:v>3.1197643309494767</c:v>
                </c:pt>
                <c:pt idx="383">
                  <c:v>3.1198214880237756</c:v>
                </c:pt>
                <c:pt idx="384">
                  <c:v>3.1198783454913563</c:v>
                </c:pt>
                <c:pt idx="385">
                  <c:v>3.1199349057099237</c:v>
                </c:pt>
                <c:pt idx="386">
                  <c:v>3.1199911710124244</c:v>
                </c:pt>
                <c:pt idx="387">
                  <c:v>3.1200471437073753</c:v>
                </c:pt>
                <c:pt idx="388">
                  <c:v>3.1201028260791825</c:v>
                </c:pt>
                <c:pt idx="389">
                  <c:v>3.1201582203884541</c:v>
                </c:pt>
                <c:pt idx="390">
                  <c:v>3.1202133288723144</c:v>
                </c:pt>
                <c:pt idx="391">
                  <c:v>3.1202681537447052</c:v>
                </c:pt>
                <c:pt idx="392">
                  <c:v>3.1203226971966882</c:v>
                </c:pt>
                <c:pt idx="393">
                  <c:v>3.1203769613967407</c:v>
                </c:pt>
                <c:pt idx="394">
                  <c:v>3.1204309484910464</c:v>
                </c:pt>
                <c:pt idx="395">
                  <c:v>3.1204846606037817</c:v>
                </c:pt>
                <c:pt idx="396">
                  <c:v>3.1205380998373986</c:v>
                </c:pt>
                <c:pt idx="397">
                  <c:v>3.1205912682729018</c:v>
                </c:pt>
                <c:pt idx="398">
                  <c:v>3.1206441679701231</c:v>
                </c:pt>
                <c:pt idx="399">
                  <c:v>3.1206968009679907</c:v>
                </c:pt>
                <c:pt idx="400">
                  <c:v>3.1207491692847946</c:v>
                </c:pt>
                <c:pt idx="401">
                  <c:v>3.1208012749184459</c:v>
                </c:pt>
                <c:pt idx="402">
                  <c:v>3.1208531198467386</c:v>
                </c:pt>
                <c:pt idx="403">
                  <c:v>3.1209047060275972</c:v>
                </c:pt>
                <c:pt idx="404">
                  <c:v>3.1209560353993311</c:v>
                </c:pt>
                <c:pt idx="405">
                  <c:v>3.1210071098808778</c:v>
                </c:pt>
                <c:pt idx="406">
                  <c:v>3.1210579313720461</c:v>
                </c:pt>
                <c:pt idx="407">
                  <c:v>3.1211085017537541</c:v>
                </c:pt>
                <c:pt idx="408">
                  <c:v>3.1211588228882641</c:v>
                </c:pt>
                <c:pt idx="409">
                  <c:v>3.121208896619414</c:v>
                </c:pt>
                <c:pt idx="410">
                  <c:v>3.1212587247728458</c:v>
                </c:pt>
                <c:pt idx="411">
                  <c:v>3.121308309156229</c:v>
                </c:pt>
                <c:pt idx="412">
                  <c:v>3.1213576515594834</c:v>
                </c:pt>
                <c:pt idx="413">
                  <c:v>3.1214067537549957</c:v>
                </c:pt>
                <c:pt idx="414">
                  <c:v>3.1214556174978347</c:v>
                </c:pt>
                <c:pt idx="415">
                  <c:v>3.1215042445259629</c:v>
                </c:pt>
                <c:pt idx="416">
                  <c:v>3.121552636560446</c:v>
                </c:pt>
                <c:pt idx="417">
                  <c:v>3.1216007953056564</c:v>
                </c:pt>
                <c:pt idx="418">
                  <c:v>3.1216487224494771</c:v>
                </c:pt>
                <c:pt idx="419">
                  <c:v>3.1216964196635004</c:v>
                </c:pt>
                <c:pt idx="420">
                  <c:v>3.1217438886032256</c:v>
                </c:pt>
                <c:pt idx="421">
                  <c:v>3.1217911309082513</c:v>
                </c:pt>
                <c:pt idx="422">
                  <c:v>3.1218381482024675</c:v>
                </c:pt>
                <c:pt idx="423">
                  <c:v>3.1218849420942436</c:v>
                </c:pt>
                <c:pt idx="424">
                  <c:v>3.1219315141766124</c:v>
                </c:pt>
                <c:pt idx="425">
                  <c:v>3.1219778660274558</c:v>
                </c:pt>
                <c:pt idx="426">
                  <c:v>3.1220239992096825</c:v>
                </c:pt>
                <c:pt idx="427">
                  <c:v>3.1220699152714069</c:v>
                </c:pt>
                <c:pt idx="428">
                  <c:v>3.1221156157461243</c:v>
                </c:pt>
                <c:pt idx="429">
                  <c:v>3.1221611021528815</c:v>
                </c:pt>
                <c:pt idx="430">
                  <c:v>3.1222063759964507</c:v>
                </c:pt>
                <c:pt idx="431">
                  <c:v>3.1222514387674942</c:v>
                </c:pt>
                <c:pt idx="432">
                  <c:v>3.12229629194273</c:v>
                </c:pt>
                <c:pt idx="433">
                  <c:v>3.1223409369850974</c:v>
                </c:pt>
                <c:pt idx="434">
                  <c:v>3.1223853753439141</c:v>
                </c:pt>
                <c:pt idx="435">
                  <c:v>3.1224296084550387</c:v>
                </c:pt>
                <c:pt idx="436">
                  <c:v>3.1224736377410234</c:v>
                </c:pt>
                <c:pt idx="437">
                  <c:v>3.1225174646112701</c:v>
                </c:pt>
                <c:pt idx="438">
                  <c:v>3.1225610904621832</c:v>
                </c:pt>
                <c:pt idx="439">
                  <c:v>3.1226045166773169</c:v>
                </c:pt>
                <c:pt idx="440">
                  <c:v>3.1226477446275251</c:v>
                </c:pt>
                <c:pt idx="441">
                  <c:v>3.1226907756711064</c:v>
                </c:pt>
                <c:pt idx="442">
                  <c:v>3.1227336111539485</c:v>
                </c:pt>
                <c:pt idx="443">
                  <c:v>3.1227762524096692</c:v>
                </c:pt>
                <c:pt idx="444">
                  <c:v>3.1228187007597565</c:v>
                </c:pt>
                <c:pt idx="445">
                  <c:v>3.1228609575137063</c:v>
                </c:pt>
                <c:pt idx="446">
                  <c:v>3.1229030239691595</c:v>
                </c:pt>
                <c:pt idx="447">
                  <c:v>3.1229449014120347</c:v>
                </c:pt>
                <c:pt idx="448">
                  <c:v>3.1229865911166619</c:v>
                </c:pt>
                <c:pt idx="449">
                  <c:v>3.1230280943459126</c:v>
                </c:pt>
                <c:pt idx="450">
                  <c:v>3.1230694123513278</c:v>
                </c:pt>
                <c:pt idx="451">
                  <c:v>3.1231105463732471</c:v>
                </c:pt>
                <c:pt idx="452">
                  <c:v>3.1231514976409311</c:v>
                </c:pt>
                <c:pt idx="453">
                  <c:v>3.123192267372688</c:v>
                </c:pt>
                <c:pt idx="454">
                  <c:v>3.1232328567759939</c:v>
                </c:pt>
                <c:pt idx="455">
                  <c:v>3.1232732670476144</c:v>
                </c:pt>
                <c:pt idx="456">
                  <c:v>3.1233134993737219</c:v>
                </c:pt>
                <c:pt idx="457">
                  <c:v>3.1233535549300142</c:v>
                </c:pt>
                <c:pt idx="458">
                  <c:v>3.1233934348818284</c:v>
                </c:pt>
                <c:pt idx="459">
                  <c:v>3.1234331403842579</c:v>
                </c:pt>
                <c:pt idx="460">
                  <c:v>3.1234726725822619</c:v>
                </c:pt>
                <c:pt idx="461">
                  <c:v>3.1235120326107788</c:v>
                </c:pt>
                <c:pt idx="462">
                  <c:v>3.1235512215948344</c:v>
                </c:pt>
                <c:pt idx="463">
                  <c:v>3.123590240649651</c:v>
                </c:pt>
                <c:pt idx="464">
                  <c:v>3.1236290908807534</c:v>
                </c:pt>
                <c:pt idx="465">
                  <c:v>3.1236677733840756</c:v>
                </c:pt>
                <c:pt idx="466">
                  <c:v>3.1237062892460639</c:v>
                </c:pt>
                <c:pt idx="467">
                  <c:v>3.1237446395437796</c:v>
                </c:pt>
                <c:pt idx="468">
                  <c:v>3.1237828253449997</c:v>
                </c:pt>
                <c:pt idx="469">
                  <c:v>3.1238208477083189</c:v>
                </c:pt>
                <c:pt idx="470">
                  <c:v>3.1238587076832469</c:v>
                </c:pt>
                <c:pt idx="471">
                  <c:v>3.1238964063103056</c:v>
                </c:pt>
                <c:pt idx="472">
                  <c:v>3.1239339446211263</c:v>
                </c:pt>
                <c:pt idx="473">
                  <c:v>3.1239713236385436</c:v>
                </c:pt>
                <c:pt idx="474">
                  <c:v>3.1240085443766907</c:v>
                </c:pt>
                <c:pt idx="475">
                  <c:v>3.1240456078410901</c:v>
                </c:pt>
                <c:pt idx="476">
                  <c:v>3.1240825150287468</c:v>
                </c:pt>
                <c:pt idx="477">
                  <c:v>3.1241192669282367</c:v>
                </c:pt>
                <c:pt idx="478">
                  <c:v>3.1241558645197975</c:v>
                </c:pt>
                <c:pt idx="479">
                  <c:v>3.1241923087754149</c:v>
                </c:pt>
                <c:pt idx="480">
                  <c:v>3.1242286006589102</c:v>
                </c:pt>
                <c:pt idx="481">
                  <c:v>3.1242647411260269</c:v>
                </c:pt>
                <c:pt idx="482">
                  <c:v>3.1243007311245141</c:v>
                </c:pt>
                <c:pt idx="483">
                  <c:v>3.1243365715942102</c:v>
                </c:pt>
                <c:pt idx="484">
                  <c:v>3.1243722634671256</c:v>
                </c:pt>
                <c:pt idx="485">
                  <c:v>3.1244078076675255</c:v>
                </c:pt>
                <c:pt idx="486">
                  <c:v>3.1244432051120081</c:v>
                </c:pt>
                <c:pt idx="487">
                  <c:v>3.1244784567095851</c:v>
                </c:pt>
                <c:pt idx="488">
                  <c:v>3.1245135633617611</c:v>
                </c:pt>
                <c:pt idx="489">
                  <c:v>3.1245485259626098</c:v>
                </c:pt>
                <c:pt idx="490">
                  <c:v>3.1245833453988512</c:v>
                </c:pt>
                <c:pt idx="491">
                  <c:v>3.1246180225499272</c:v>
                </c:pt>
                <c:pt idx="492">
                  <c:v>3.1246525582880755</c:v>
                </c:pt>
                <c:pt idx="493">
                  <c:v>3.1246869534784047</c:v>
                </c:pt>
                <c:pt idx="494">
                  <c:v>3.1247212089789667</c:v>
                </c:pt>
                <c:pt idx="495">
                  <c:v>3.1247553256408271</c:v>
                </c:pt>
                <c:pt idx="496">
                  <c:v>3.1247893043081385</c:v>
                </c:pt>
                <c:pt idx="497">
                  <c:v>3.1248231458182105</c:v>
                </c:pt>
                <c:pt idx="498">
                  <c:v>3.1248568510015771</c:v>
                </c:pt>
                <c:pt idx="499">
                  <c:v>3.1248904206820667</c:v>
                </c:pt>
              </c:numCache>
            </c:numRef>
          </c:yVal>
          <c:smooth val="1"/>
          <c:extLst>
            <c:ext xmlns:c16="http://schemas.microsoft.com/office/drawing/2014/chart" uri="{C3380CC4-5D6E-409C-BE32-E72D297353CC}">
              <c16:uniqueId val="{00000000-0B00-4B32-B479-3E15E3CAC1D9}"/>
            </c:ext>
          </c:extLst>
        </c:ser>
        <c:ser>
          <c:idx val="1"/>
          <c:order val="1"/>
          <c:tx>
            <c:strRef>
              <c:f>'Simulated data (high damping)'!$M$19</c:f>
              <c:strCache>
                <c:ptCount val="1"/>
                <c:pt idx="0">
                  <c:v>velocity</c:v>
                </c:pt>
              </c:strCache>
            </c:strRef>
          </c:tx>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damping)'!$N$21:$N$520</c:f>
              <c:numCache>
                <c:formatCode>0.000</c:formatCode>
                <c:ptCount val="500"/>
                <c:pt idx="0">
                  <c:v>-1.5456759838985445</c:v>
                </c:pt>
                <c:pt idx="1">
                  <c:v>-1.5303206321803133</c:v>
                </c:pt>
                <c:pt idx="2">
                  <c:v>-1.514534864627054</c:v>
                </c:pt>
                <c:pt idx="3">
                  <c:v>-1.4981361857348483</c:v>
                </c:pt>
                <c:pt idx="4">
                  <c:v>-1.4809202174763245</c:v>
                </c:pt>
                <c:pt idx="5">
                  <c:v>-1.4626520683048199</c:v>
                </c:pt>
                <c:pt idx="6">
                  <c:v>-1.4430553607335177</c:v>
                </c:pt>
                <c:pt idx="7">
                  <c:v>-1.4217978796269422</c:v>
                </c:pt>
                <c:pt idx="8">
                  <c:v>-1.398472359928191</c:v>
                </c:pt>
                <c:pt idx="9">
                  <c:v>-1.3725702626050633</c:v>
                </c:pt>
                <c:pt idx="10">
                  <c:v>-1.3434453807702633</c:v>
                </c:pt>
                <c:pt idx="11">
                  <c:v>-1.3102626250915768</c:v>
                </c:pt>
                <c:pt idx="12">
                  <c:v>-1.2719251989392022</c:v>
                </c:pt>
                <c:pt idx="13">
                  <c:v>-1.2269705634320123</c:v>
                </c:pt>
                <c:pt idx="14">
                  <c:v>-1.1734227431327044</c:v>
                </c:pt>
                <c:pt idx="15">
                  <c:v>-1.1085886020700513</c:v>
                </c:pt>
                <c:pt idx="16">
                  <c:v>-1.0287989636258401</c:v>
                </c:pt>
                <c:pt idx="17">
                  <c:v>-0.92915231297160217</c:v>
                </c:pt>
                <c:pt idx="18">
                  <c:v>-0.80349574818381386</c:v>
                </c:pt>
                <c:pt idx="19">
                  <c:v>-0.64530318311628498</c:v>
                </c:pt>
                <c:pt idx="20">
                  <c:v>-0.45070814239346135</c:v>
                </c:pt>
                <c:pt idx="21">
                  <c:v>-0.22434695117984696</c:v>
                </c:pt>
                <c:pt idx="22">
                  <c:v>1.6067437036801007E-2</c:v>
                </c:pt>
                <c:pt idx="23">
                  <c:v>0.24520347170082585</c:v>
                </c:pt>
                <c:pt idx="24">
                  <c:v>0.44385689661349925</c:v>
                </c:pt>
                <c:pt idx="25">
                  <c:v>0.60591576137456349</c:v>
                </c:pt>
                <c:pt idx="26">
                  <c:v>0.7345603924237134</c:v>
                </c:pt>
                <c:pt idx="27">
                  <c:v>0.83620952901219481</c:v>
                </c:pt>
                <c:pt idx="28">
                  <c:v>0.9171335419317167</c:v>
                </c:pt>
                <c:pt idx="29">
                  <c:v>0.98238968463232257</c:v>
                </c:pt>
                <c:pt idx="30">
                  <c:v>1.0357786724713551</c:v>
                </c:pt>
                <c:pt idx="31">
                  <c:v>1.0800901065264301</c:v>
                </c:pt>
                <c:pt idx="32">
                  <c:v>1.1173659934452111</c:v>
                </c:pt>
                <c:pt idx="33">
                  <c:v>1.1491116546839035</c:v>
                </c:pt>
                <c:pt idx="34">
                  <c:v>1.1764495064186495</c:v>
                </c:pt>
                <c:pt idx="35">
                  <c:v>1.2002275056708687</c:v>
                </c:pt>
                <c:pt idx="36">
                  <c:v>1.2210949586299447</c:v>
                </c:pt>
                <c:pt idx="37">
                  <c:v>1.2395556554988376</c:v>
                </c:pt>
                <c:pt idx="38">
                  <c:v>1.2560054211354199</c:v>
                </c:pt>
                <c:pt idx="39">
                  <c:v>1.2707589425972174</c:v>
                </c:pt>
                <c:pt idx="40">
                  <c:v>1.2840691671125786</c:v>
                </c:pt>
                <c:pt idx="41">
                  <c:v>1.29614150149219</c:v>
                </c:pt>
                <c:pt idx="42">
                  <c:v>1.3071443330517429</c:v>
                </c:pt>
                <c:pt idx="43">
                  <c:v>1.3172169169855368</c:v>
                </c:pt>
                <c:pt idx="44">
                  <c:v>1.3264753560545897</c:v>
                </c:pt>
                <c:pt idx="45">
                  <c:v>1.3350171824428376</c:v>
                </c:pt>
                <c:pt idx="46">
                  <c:v>1.3429249039694682</c:v>
                </c:pt>
                <c:pt idx="47">
                  <c:v>1.3502687748318551</c:v>
                </c:pt>
                <c:pt idx="48">
                  <c:v>1.3571089798120386</c:v>
                </c:pt>
                <c:pt idx="49">
                  <c:v>1.3634973705880744</c:v>
                </c:pt>
                <c:pt idx="50">
                  <c:v>1.3694788569114034</c:v>
                </c:pt>
                <c:pt idx="51">
                  <c:v>1.3750925295486049</c:v>
                </c:pt>
                <c:pt idx="52">
                  <c:v>1.3803725730583343</c:v>
                </c:pt>
                <c:pt idx="53">
                  <c:v>1.3853490126373496</c:v>
                </c:pt>
                <c:pt idx="54">
                  <c:v>1.3900483290076511</c:v>
                </c:pt>
                <c:pt idx="55">
                  <c:v>1.394493967639908</c:v>
                </c:pt>
                <c:pt idx="56">
                  <c:v>1.3987067628176357</c:v>
                </c:pt>
                <c:pt idx="57">
                  <c:v>1.4027052926440489</c:v>
                </c:pt>
                <c:pt idx="58">
                  <c:v>1.4065061777211028</c:v>
                </c:pt>
                <c:pt idx="59">
                  <c:v>1.4101243336283744</c:v>
                </c:pt>
                <c:pt idx="60">
                  <c:v>1.4135731853082922</c:v>
                </c:pt>
                <c:pt idx="61">
                  <c:v>1.4168648498839449</c:v>
                </c:pt>
                <c:pt idx="62">
                  <c:v>1.4200102931924303</c:v>
                </c:pt>
                <c:pt idx="63">
                  <c:v>1.4230194643327316</c:v>
                </c:pt>
                <c:pt idx="64">
                  <c:v>1.4259014117439555</c:v>
                </c:pt>
                <c:pt idx="65">
                  <c:v>1.4286643837030508</c:v>
                </c:pt>
                <c:pt idx="66">
                  <c:v>1.4313159156269875</c:v>
                </c:pt>
                <c:pt idx="67">
                  <c:v>1.4338629061568449</c:v>
                </c:pt>
                <c:pt idx="68">
                  <c:v>1.4363116836702285</c:v>
                </c:pt>
                <c:pt idx="69">
                  <c:v>1.4386680645983363</c:v>
                </c:pt>
                <c:pt idx="70">
                  <c:v>1.4409374047026442</c:v>
                </c:pt>
                <c:pt idx="71">
                  <c:v>1.4431246442840071</c:v>
                </c:pt>
                <c:pt idx="72">
                  <c:v>1.4452343481464545</c:v>
                </c:pt>
                <c:pt idx="73">
                  <c:v>1.4472707410130925</c:v>
                </c:pt>
                <c:pt idx="74">
                  <c:v>1.4492377389875755</c:v>
                </c:pt>
                <c:pt idx="75">
                  <c:v>1.4511389775677404</c:v>
                </c:pt>
                <c:pt idx="76">
                  <c:v>1.4529778366451627</c:v>
                </c:pt>
                <c:pt idx="77">
                  <c:v>1.4547574628631268</c:v>
                </c:pt>
                <c:pt idx="78">
                  <c:v>1.4564807896537832</c:v>
                </c:pt>
                <c:pt idx="79">
                  <c:v>1.4581505552314917</c:v>
                </c:pt>
                <c:pt idx="80">
                  <c:v>1.459769318782173</c:v>
                </c:pt>
                <c:pt idx="81">
                  <c:v>1.4613394750568367</c:v>
                </c:pt>
                <c:pt idx="82">
                  <c:v>1.4628632675504212</c:v>
                </c:pt>
                <c:pt idx="83">
                  <c:v>1.4643428004239285</c:v>
                </c:pt>
                <c:pt idx="84">
                  <c:v>1.465780049307972</c:v>
                </c:pt>
                <c:pt idx="85">
                  <c:v>1.4671768711087478</c:v>
                </c:pt>
                <c:pt idx="86">
                  <c:v>1.4685350129226824</c:v>
                </c:pt>
                <c:pt idx="87">
                  <c:v>1.4698561201532498</c:v>
                </c:pt>
                <c:pt idx="88">
                  <c:v>1.4711417439123911</c:v>
                </c:pt>
                <c:pt idx="89">
                  <c:v>1.4723933477793514</c:v>
                </c:pt>
                <c:pt idx="90">
                  <c:v>1.4736123139813897</c:v>
                </c:pt>
                <c:pt idx="91">
                  <c:v>1.4747999490535133</c:v>
                </c:pt>
                <c:pt idx="92">
                  <c:v>1.4759574890280058</c:v>
                </c:pt>
                <c:pt idx="93">
                  <c:v>1.4770861041989296</c:v>
                </c:pt>
                <c:pt idx="94">
                  <c:v>1.4781869035018715</c:v>
                </c:pt>
                <c:pt idx="95">
                  <c:v>1.4792609385448958</c:v>
                </c:pt>
                <c:pt idx="96">
                  <c:v>1.4803092073228552</c:v>
                </c:pt>
                <c:pt idx="97">
                  <c:v>1.4813326576438659</c:v>
                </c:pt>
                <c:pt idx="98">
                  <c:v>1.4823321902937854</c:v>
                </c:pt>
                <c:pt idx="99">
                  <c:v>1.4833086619619025</c:v>
                </c:pt>
                <c:pt idx="100">
                  <c:v>1.4842628879487259</c:v>
                </c:pt>
                <c:pt idx="101">
                  <c:v>1.4851956446746843</c:v>
                </c:pt>
                <c:pt idx="102">
                  <c:v>1.4861076720067152</c:v>
                </c:pt>
                <c:pt idx="103">
                  <c:v>1.4869996754180732</c:v>
                </c:pt>
                <c:pt idx="104">
                  <c:v>1.4878723279952326</c:v>
                </c:pt>
                <c:pt idx="105">
                  <c:v>1.4887262723044445</c:v>
                </c:pt>
                <c:pt idx="106">
                  <c:v>1.489562122129342</c:v>
                </c:pt>
                <c:pt idx="107">
                  <c:v>1.490380464089937</c:v>
                </c:pt>
                <c:pt idx="108">
                  <c:v>1.4911818591524106</c:v>
                </c:pt>
                <c:pt idx="109">
                  <c:v>1.4919668440382539</c:v>
                </c:pt>
                <c:pt idx="110">
                  <c:v>1.4927359325405534</c:v>
                </c:pt>
                <c:pt idx="111">
                  <c:v>1.4934896167545342</c:v>
                </c:pt>
                <c:pt idx="112">
                  <c:v>1.4942283682288482</c:v>
                </c:pt>
                <c:pt idx="113">
                  <c:v>1.4949526390435453</c:v>
                </c:pt>
                <c:pt idx="114">
                  <c:v>1.495662862820154</c:v>
                </c:pt>
                <c:pt idx="115">
                  <c:v>1.4963594556688453</c:v>
                </c:pt>
                <c:pt idx="116">
                  <c:v>1.4970428170772361</c:v>
                </c:pt>
                <c:pt idx="117">
                  <c:v>1.4977133307450177</c:v>
                </c:pt>
                <c:pt idx="118">
                  <c:v>1.4983713653682504</c:v>
                </c:pt>
                <c:pt idx="119">
                  <c:v>1.4990172753768558</c:v>
                </c:pt>
                <c:pt idx="120">
                  <c:v>1.4996514016285596</c:v>
                </c:pt>
                <c:pt idx="121">
                  <c:v>1.5002740720622751</c:v>
                </c:pt>
                <c:pt idx="122">
                  <c:v>1.5008856023136925</c:v>
                </c:pt>
                <c:pt idx="123">
                  <c:v>1.5014862962956121</c:v>
                </c:pt>
                <c:pt idx="124">
                  <c:v>1.5020764467453811</c:v>
                </c:pt>
                <c:pt idx="125">
                  <c:v>1.5026563357415998</c:v>
                </c:pt>
                <c:pt idx="126">
                  <c:v>1.5032262351921093</c:v>
                </c:pt>
                <c:pt idx="127">
                  <c:v>1.503786407295119</c:v>
                </c:pt>
                <c:pt idx="128">
                  <c:v>1.5043371049751997</c:v>
                </c:pt>
                <c:pt idx="129">
                  <c:v>1.5048785722957325</c:v>
                </c:pt>
                <c:pt idx="130">
                  <c:v>1.5054110448493023</c:v>
                </c:pt>
                <c:pt idx="131">
                  <c:v>1.5059347501274063</c:v>
                </c:pt>
                <c:pt idx="132">
                  <c:v>1.5064499078707547</c:v>
                </c:pt>
                <c:pt idx="133">
                  <c:v>1.5069567304013542</c:v>
                </c:pt>
                <c:pt idx="134">
                  <c:v>1.5074554229374773</c:v>
                </c:pt>
                <c:pt idx="135">
                  <c:v>1.5079461838925436</c:v>
                </c:pt>
                <c:pt idx="136">
                  <c:v>1.5084292051588772</c:v>
                </c:pt>
                <c:pt idx="137">
                  <c:v>1.5089046723772259</c:v>
                </c:pt>
                <c:pt idx="138">
                  <c:v>1.5093727651928794</c:v>
                </c:pt>
                <c:pt idx="139">
                  <c:v>1.5098336574991642</c:v>
                </c:pt>
                <c:pt idx="140">
                  <c:v>1.5102875176690378</c:v>
                </c:pt>
                <c:pt idx="141">
                  <c:v>1.5107345087754647</c:v>
                </c:pt>
                <c:pt idx="142">
                  <c:v>1.5111747888012037</c:v>
                </c:pt>
                <c:pt idx="143">
                  <c:v>1.5116085108386053</c:v>
                </c:pt>
                <c:pt idx="144">
                  <c:v>1.5120358232799687</c:v>
                </c:pt>
                <c:pt idx="145">
                  <c:v>1.512456869998984</c:v>
                </c:pt>
                <c:pt idx="146">
                  <c:v>1.5128717905237439</c:v>
                </c:pt>
                <c:pt idx="147">
                  <c:v>1.5132807202017819</c:v>
                </c:pt>
                <c:pt idx="148">
                  <c:v>1.5136837903575686</c:v>
                </c:pt>
                <c:pt idx="149">
                  <c:v>1.5140811284428639</c:v>
                </c:pt>
                <c:pt idx="150">
                  <c:v>1.5144728581803093</c:v>
                </c:pt>
                <c:pt idx="151">
                  <c:v>1.5148590997006084</c:v>
                </c:pt>
                <c:pt idx="152">
                  <c:v>1.5152399696736363</c:v>
                </c:pt>
                <c:pt idx="153">
                  <c:v>1.5156155814337868</c:v>
                </c:pt>
                <c:pt idx="154">
                  <c:v>1.5159860450998544</c:v>
                </c:pt>
                <c:pt idx="155">
                  <c:v>1.5163514676897318</c:v>
                </c:pt>
                <c:pt idx="156">
                  <c:v>1.5167119532301805</c:v>
                </c:pt>
                <c:pt idx="157">
                  <c:v>1.517067602861925</c:v>
                </c:pt>
                <c:pt idx="158">
                  <c:v>1.5174185149403017</c:v>
                </c:pt>
                <c:pt idx="159">
                  <c:v>1.517764785131682</c:v>
                </c:pt>
                <c:pt idx="160">
                  <c:v>1.5181065065058785</c:v>
                </c:pt>
                <c:pt idx="161">
                  <c:v>1.5184437696247266</c:v>
                </c:pt>
                <c:pt idx="162">
                  <c:v>1.5187766626270289</c:v>
                </c:pt>
                <c:pt idx="163">
                  <c:v>1.5191052713100377</c:v>
                </c:pt>
                <c:pt idx="164">
                  <c:v>1.5194296792076356</c:v>
                </c:pt>
                <c:pt idx="165">
                  <c:v>1.5197499676653774</c:v>
                </c:pt>
                <c:pt idx="166">
                  <c:v>1.520066215912534</c:v>
                </c:pt>
                <c:pt idx="167">
                  <c:v>1.5203785011312818</c:v>
                </c:pt>
                <c:pt idx="168">
                  <c:v>1.5206868985231701</c:v>
                </c:pt>
                <c:pt idx="169">
                  <c:v>1.5209914813729883</c:v>
                </c:pt>
                <c:pt idx="170">
                  <c:v>1.5212923211101561</c:v>
                </c:pt>
                <c:pt idx="171">
                  <c:v>1.5215894873677449</c:v>
                </c:pt>
                <c:pt idx="172">
                  <c:v>1.5218830480392398</c:v>
                </c:pt>
                <c:pt idx="173">
                  <c:v>1.5221730693331423</c:v>
                </c:pt>
                <c:pt idx="174">
                  <c:v>1.5224596158255101</c:v>
                </c:pt>
                <c:pt idx="175">
                  <c:v>1.5227427505105238</c:v>
                </c:pt>
                <c:pt idx="176">
                  <c:v>1.5230225348491686</c:v>
                </c:pt>
                <c:pt idx="177">
                  <c:v>1.523299028816113</c:v>
                </c:pt>
                <c:pt idx="178">
                  <c:v>1.5235722909448612</c:v>
                </c:pt>
                <c:pt idx="179">
                  <c:v>1.5238423783712547</c:v>
                </c:pt>
                <c:pt idx="180">
                  <c:v>1.5241093468753926</c:v>
                </c:pt>
                <c:pt idx="181">
                  <c:v>1.52437325092204</c:v>
                </c:pt>
                <c:pt idx="182">
                  <c:v>1.5246341436995843</c:v>
                </c:pt>
                <c:pt idx="183">
                  <c:v>1.5248920771576049</c:v>
                </c:pt>
                <c:pt idx="184">
                  <c:v>1.52514710204311</c:v>
                </c:pt>
                <c:pt idx="185">
                  <c:v>1.5253992679354986</c:v>
                </c:pt>
                <c:pt idx="186">
                  <c:v>1.5256486232802982</c:v>
                </c:pt>
                <c:pt idx="187">
                  <c:v>1.52589521542173</c:v>
                </c:pt>
                <c:pt idx="188">
                  <c:v>1.5261390906341479</c:v>
                </c:pt>
                <c:pt idx="189">
                  <c:v>1.5263802941523961</c:v>
                </c:pt>
                <c:pt idx="190">
                  <c:v>1.5266188702011319</c:v>
                </c:pt>
                <c:pt idx="191">
                  <c:v>1.5268548620231521</c:v>
                </c:pt>
                <c:pt idx="192">
                  <c:v>1.5270883119067626</c:v>
                </c:pt>
                <c:pt idx="193">
                  <c:v>1.5273192612122299</c:v>
                </c:pt>
                <c:pt idx="194">
                  <c:v>1.5275477503973522</c:v>
                </c:pt>
                <c:pt idx="195">
                  <c:v>1.5277738190421797</c:v>
                </c:pt>
                <c:pt idx="196">
                  <c:v>1.527997505872922</c:v>
                </c:pt>
                <c:pt idx="197">
                  <c:v>1.5282188487850707</c:v>
                </c:pt>
                <c:pt idx="198">
                  <c:v>1.5284378848657691</c:v>
                </c:pt>
                <c:pt idx="199">
                  <c:v>1.5286546504154563</c:v>
                </c:pt>
                <c:pt idx="200">
                  <c:v>1.5288691809688142</c:v>
                </c:pt>
                <c:pt idx="201">
                  <c:v>1.5290815113150431</c:v>
                </c:pt>
                <c:pt idx="202">
                  <c:v>1.5292916755174921</c:v>
                </c:pt>
                <c:pt idx="203">
                  <c:v>1.5294997069326655</c:v>
                </c:pt>
                <c:pt idx="204">
                  <c:v>1.5297056382286323</c:v>
                </c:pt>
                <c:pt idx="205">
                  <c:v>1.5299095014028572</c:v>
                </c:pt>
                <c:pt idx="206">
                  <c:v>1.5301113277994778</c:v>
                </c:pt>
                <c:pt idx="207">
                  <c:v>1.530311148126043</c:v>
                </c:pt>
                <c:pt idx="208">
                  <c:v>1.530508992469739</c:v>
                </c:pt>
                <c:pt idx="209">
                  <c:v>1.5307048903131151</c:v>
                </c:pt>
                <c:pt idx="210">
                  <c:v>1.53089887054933</c:v>
                </c:pt>
                <c:pt idx="211">
                  <c:v>1.5310909614969377</c:v>
                </c:pt>
                <c:pt idx="212">
                  <c:v>1.5312811909142234</c:v>
                </c:pt>
                <c:pt idx="213">
                  <c:v>1.5314695860131133</c:v>
                </c:pt>
                <c:pt idx="214">
                  <c:v>1.5316561734726655</c:v>
                </c:pt>
                <c:pt idx="215">
                  <c:v>1.5318409794521606</c:v>
                </c:pt>
                <c:pt idx="216">
                  <c:v>1.5320240296038081</c:v>
                </c:pt>
                <c:pt idx="217">
                  <c:v>1.5322053490850758</c:v>
                </c:pt>
                <c:pt idx="218">
                  <c:v>1.5323849625706591</c:v>
                </c:pt>
                <c:pt idx="219">
                  <c:v>1.5325628942641047</c:v>
                </c:pt>
                <c:pt idx="220">
                  <c:v>1.5327391679090936</c:v>
                </c:pt>
                <c:pt idx="221">
                  <c:v>1.5329138068004016</c:v>
                </c:pt>
                <c:pt idx="222">
                  <c:v>1.5330868337945449</c:v>
                </c:pt>
                <c:pt idx="223">
                  <c:v>1.5332582713201222</c:v>
                </c:pt>
                <c:pt idx="224">
                  <c:v>1.5334281413878625</c:v>
                </c:pt>
                <c:pt idx="225">
                  <c:v>1.53359646560039</c:v>
                </c:pt>
                <c:pt idx="226">
                  <c:v>1.5337632651617135</c:v>
                </c:pt>
                <c:pt idx="227">
                  <c:v>1.5339285608864512</c:v>
                </c:pt>
                <c:pt idx="228">
                  <c:v>1.5340923732087988</c:v>
                </c:pt>
                <c:pt idx="229">
                  <c:v>1.5342547221912479</c:v>
                </c:pt>
                <c:pt idx="230">
                  <c:v>1.5344156275330658</c:v>
                </c:pt>
                <c:pt idx="231">
                  <c:v>1.5345751085785413</c:v>
                </c:pt>
                <c:pt idx="232">
                  <c:v>1.5347331843250054</c:v>
                </c:pt>
                <c:pt idx="233">
                  <c:v>1.5348898734306353</c:v>
                </c:pt>
                <c:pt idx="234">
                  <c:v>1.535045194222046</c:v>
                </c:pt>
                <c:pt idx="235">
                  <c:v>1.5351991647016772</c:v>
                </c:pt>
                <c:pt idx="236">
                  <c:v>1.5353518025549839</c:v>
                </c:pt>
                <c:pt idx="237">
                  <c:v>1.5355031251574336</c:v>
                </c:pt>
                <c:pt idx="238">
                  <c:v>1.5356531495813188</c:v>
                </c:pt>
                <c:pt idx="239">
                  <c:v>1.5358018926023884</c:v>
                </c:pt>
                <c:pt idx="240">
                  <c:v>1.5359493707063061</c:v>
                </c:pt>
                <c:pt idx="241">
                  <c:v>1.5360956000949377</c:v>
                </c:pt>
                <c:pt idx="242">
                  <c:v>1.5362405966924764</c:v>
                </c:pt>
                <c:pt idx="243">
                  <c:v>1.536384376151408</c:v>
                </c:pt>
                <c:pt idx="244">
                  <c:v>1.5365269538583226</c:v>
                </c:pt>
                <c:pt idx="245">
                  <c:v>1.5366683449395757</c:v>
                </c:pt>
                <c:pt idx="246">
                  <c:v>1.5368085642668066</c:v>
                </c:pt>
                <c:pt idx="247">
                  <c:v>1.5369476264623128</c:v>
                </c:pt>
                <c:pt idx="248">
                  <c:v>1.5370855459042918</c:v>
                </c:pt>
                <c:pt idx="249">
                  <c:v>1.5372223367319469</c:v>
                </c:pt>
                <c:pt idx="250">
                  <c:v>1.5373580128504674</c:v>
                </c:pt>
                <c:pt idx="251">
                  <c:v>1.5374925879358814</c:v>
                </c:pt>
                <c:pt idx="252">
                  <c:v>1.537626075439791</c:v>
                </c:pt>
                <c:pt idx="253">
                  <c:v>1.5377584885939855</c:v>
                </c:pt>
                <c:pt idx="254">
                  <c:v>1.5378898404149446</c:v>
                </c:pt>
                <c:pt idx="255">
                  <c:v>1.5380201437082281</c:v>
                </c:pt>
                <c:pt idx="256">
                  <c:v>1.5381494110727598</c:v>
                </c:pt>
                <c:pt idx="257">
                  <c:v>1.5382776549050048</c:v>
                </c:pt>
                <c:pt idx="258">
                  <c:v>1.5384048874030465</c:v>
                </c:pt>
                <c:pt idx="259">
                  <c:v>1.5385311205705661</c:v>
                </c:pt>
                <c:pt idx="260">
                  <c:v>1.5386563662207224</c:v>
                </c:pt>
                <c:pt idx="261">
                  <c:v>1.5387806359799436</c:v>
                </c:pt>
                <c:pt idx="262">
                  <c:v>1.5389039412916232</c:v>
                </c:pt>
                <c:pt idx="263">
                  <c:v>1.5390262934197316</c:v>
                </c:pt>
                <c:pt idx="264">
                  <c:v>1.5391477034523411</c:v>
                </c:pt>
                <c:pt idx="265">
                  <c:v>1.5392681823050665</c:v>
                </c:pt>
                <c:pt idx="266">
                  <c:v>1.5393877407244263</c:v>
                </c:pt>
                <c:pt idx="267">
                  <c:v>1.5395063892911245</c:v>
                </c:pt>
                <c:pt idx="268">
                  <c:v>1.5396241384232556</c:v>
                </c:pt>
                <c:pt idx="269">
                  <c:v>1.5397409983794352</c:v>
                </c:pt>
                <c:pt idx="270">
                  <c:v>1.5398569792618588</c:v>
                </c:pt>
                <c:pt idx="271">
                  <c:v>1.53997209101929</c:v>
                </c:pt>
                <c:pt idx="272">
                  <c:v>1.5400863434499783</c:v>
                </c:pt>
                <c:pt idx="273">
                  <c:v>1.5401997462045129</c:v>
                </c:pt>
                <c:pt idx="274">
                  <c:v>1.5403123087886099</c:v>
                </c:pt>
                <c:pt idx="275">
                  <c:v>1.5404240405658358</c:v>
                </c:pt>
                <c:pt idx="276">
                  <c:v>1.5405349507602712</c:v>
                </c:pt>
                <c:pt idx="277">
                  <c:v>1.5406450484591128</c:v>
                </c:pt>
                <c:pt idx="278">
                  <c:v>1.5407543426152182</c:v>
                </c:pt>
                <c:pt idx="279">
                  <c:v>1.5408628420495929</c:v>
                </c:pt>
                <c:pt idx="280">
                  <c:v>1.5409705554538229</c:v>
                </c:pt>
                <c:pt idx="281">
                  <c:v>1.5410774913924528</c:v>
                </c:pt>
                <c:pt idx="282">
                  <c:v>1.5411836583053113</c:v>
                </c:pt>
                <c:pt idx="283">
                  <c:v>1.5412890645097861</c:v>
                </c:pt>
                <c:pt idx="284">
                  <c:v>1.5413937182030479</c:v>
                </c:pt>
                <c:pt idx="285">
                  <c:v>1.5414976274642274</c:v>
                </c:pt>
                <c:pt idx="286">
                  <c:v>1.5416008002565433</c:v>
                </c:pt>
                <c:pt idx="287">
                  <c:v>1.5417032444293857</c:v>
                </c:pt>
                <c:pt idx="288">
                  <c:v>1.5418049677203527</c:v>
                </c:pt>
                <c:pt idx="289">
                  <c:v>1.5419059777572452</c:v>
                </c:pt>
                <c:pt idx="290">
                  <c:v>1.5420062820600173</c:v>
                </c:pt>
                <c:pt idx="291">
                  <c:v>1.5421058880426861</c:v>
                </c:pt>
                <c:pt idx="292">
                  <c:v>1.5422048030152007</c:v>
                </c:pt>
                <c:pt idx="293">
                  <c:v>1.5423030341852706</c:v>
                </c:pt>
                <c:pt idx="294">
                  <c:v>1.5424005886601571</c:v>
                </c:pt>
                <c:pt idx="295">
                  <c:v>1.5424974734484254</c:v>
                </c:pt>
                <c:pt idx="296">
                  <c:v>1.5425936954616617</c:v>
                </c:pt>
                <c:pt idx="297">
                  <c:v>1.542689261516152</c:v>
                </c:pt>
                <c:pt idx="298">
                  <c:v>1.5427841783345295</c:v>
                </c:pt>
                <c:pt idx="299">
                  <c:v>1.5428784525473831</c:v>
                </c:pt>
                <c:pt idx="300">
                  <c:v>1.5429720906948374</c:v>
                </c:pt>
                <c:pt idx="301">
                  <c:v>1.5430650992280972</c:v>
                </c:pt>
                <c:pt idx="302">
                  <c:v>1.543157484510961</c:v>
                </c:pt>
                <c:pt idx="303">
                  <c:v>1.543249252821304</c:v>
                </c:pt>
                <c:pt idx="304">
                  <c:v>1.5433404103525301</c:v>
                </c:pt>
                <c:pt idx="305">
                  <c:v>1.5434309632149954</c:v>
                </c:pt>
                <c:pt idx="306">
                  <c:v>1.5435209174374021</c:v>
                </c:pt>
                <c:pt idx="307">
                  <c:v>1.5436102789681643</c:v>
                </c:pt>
                <c:pt idx="308">
                  <c:v>1.5436990536767472</c:v>
                </c:pt>
                <c:pt idx="309">
                  <c:v>1.5437872473549779</c:v>
                </c:pt>
                <c:pt idx="310">
                  <c:v>1.5438748657183317</c:v>
                </c:pt>
                <c:pt idx="311">
                  <c:v>1.5439619144071921</c:v>
                </c:pt>
                <c:pt idx="312">
                  <c:v>1.5440483989880855</c:v>
                </c:pt>
                <c:pt idx="313">
                  <c:v>1.5441343249548924</c:v>
                </c:pt>
                <c:pt idx="314">
                  <c:v>1.5442196977300326</c:v>
                </c:pt>
                <c:pt idx="315">
                  <c:v>1.5443045226656313</c:v>
                </c:pt>
                <c:pt idx="316">
                  <c:v>1.544388805044657</c:v>
                </c:pt>
                <c:pt idx="317">
                  <c:v>1.5444725500820424</c:v>
                </c:pt>
                <c:pt idx="318">
                  <c:v>1.5445557629257793</c:v>
                </c:pt>
                <c:pt idx="319">
                  <c:v>1.5446384486579954</c:v>
                </c:pt>
                <c:pt idx="320">
                  <c:v>1.5447206122960084</c:v>
                </c:pt>
                <c:pt idx="321">
                  <c:v>1.5448022587933607</c:v>
                </c:pt>
                <c:pt idx="322">
                  <c:v>1.5448833930408341</c:v>
                </c:pt>
                <c:pt idx="323">
                  <c:v>1.5449640198674448</c:v>
                </c:pt>
                <c:pt idx="324">
                  <c:v>1.5450441440414198</c:v>
                </c:pt>
                <c:pt idx="325">
                  <c:v>1.5451237702711547</c:v>
                </c:pt>
                <c:pt idx="326">
                  <c:v>1.5452029032061532</c:v>
                </c:pt>
                <c:pt idx="327">
                  <c:v>1.5452815474379495</c:v>
                </c:pt>
                <c:pt idx="328">
                  <c:v>1.5453597075010119</c:v>
                </c:pt>
                <c:pt idx="329">
                  <c:v>1.5454373878736316</c:v>
                </c:pt>
                <c:pt idx="330">
                  <c:v>1.5455145929787926</c:v>
                </c:pt>
                <c:pt idx="331">
                  <c:v>1.5455913271850272</c:v>
                </c:pt>
                <c:pt idx="332">
                  <c:v>1.5456675948072547</c:v>
                </c:pt>
                <c:pt idx="333">
                  <c:v>1.5457434001076049</c:v>
                </c:pt>
                <c:pt idx="334">
                  <c:v>1.5458187472962261</c:v>
                </c:pt>
                <c:pt idx="335">
                  <c:v>1.5458936405320791</c:v>
                </c:pt>
                <c:pt idx="336">
                  <c:v>1.5459680839237153</c:v>
                </c:pt>
                <c:pt idx="337">
                  <c:v>1.5460420815300411</c:v>
                </c:pt>
                <c:pt idx="338">
                  <c:v>1.5461156373610696</c:v>
                </c:pt>
                <c:pt idx="339">
                  <c:v>1.5461887553786571</c:v>
                </c:pt>
                <c:pt idx="340">
                  <c:v>1.5462614394972261</c:v>
                </c:pt>
                <c:pt idx="341">
                  <c:v>1.5463336935844769</c:v>
                </c:pt>
                <c:pt idx="342">
                  <c:v>1.5464055214620851</c:v>
                </c:pt>
                <c:pt idx="343">
                  <c:v>1.5464769269063869</c:v>
                </c:pt>
                <c:pt idx="344">
                  <c:v>1.5465479136490519</c:v>
                </c:pt>
                <c:pt idx="345">
                  <c:v>1.5466184853777445</c:v>
                </c:pt>
                <c:pt idx="346">
                  <c:v>1.546688645736773</c:v>
                </c:pt>
                <c:pt idx="347">
                  <c:v>1.5467583983277278</c:v>
                </c:pt>
                <c:pt idx="348">
                  <c:v>1.5468277467101075</c:v>
                </c:pt>
                <c:pt idx="349">
                  <c:v>1.5468966944019342</c:v>
                </c:pt>
                <c:pt idx="350">
                  <c:v>1.5469652448803595</c:v>
                </c:pt>
                <c:pt idx="351">
                  <c:v>1.5470334015822562</c:v>
                </c:pt>
                <c:pt idx="352">
                  <c:v>1.547101167904805</c:v>
                </c:pt>
                <c:pt idx="353">
                  <c:v>1.5471685472060654</c:v>
                </c:pt>
                <c:pt idx="354">
                  <c:v>1.5472355428055411</c:v>
                </c:pt>
                <c:pt idx="355">
                  <c:v>1.547302157984733</c:v>
                </c:pt>
                <c:pt idx="356">
                  <c:v>1.5473683959876838</c:v>
                </c:pt>
                <c:pt idx="357">
                  <c:v>1.547434260021513</c:v>
                </c:pt>
                <c:pt idx="358">
                  <c:v>1.5474997532569426</c:v>
                </c:pt>
                <c:pt idx="359">
                  <c:v>1.5475648788288134</c:v>
                </c:pt>
                <c:pt idx="360">
                  <c:v>1.5476296398365945</c:v>
                </c:pt>
                <c:pt idx="361">
                  <c:v>1.5476940393448808</c:v>
                </c:pt>
                <c:pt idx="362">
                  <c:v>1.5477580803838846</c:v>
                </c:pt>
                <c:pt idx="363">
                  <c:v>1.5478217659499187</c:v>
                </c:pt>
                <c:pt idx="364">
                  <c:v>1.5478850990058703</c:v>
                </c:pt>
                <c:pt idx="365">
                  <c:v>1.5479480824816674</c:v>
                </c:pt>
                <c:pt idx="366">
                  <c:v>1.5480107192747379</c:v>
                </c:pt>
                <c:pt idx="367">
                  <c:v>1.5480730122504602</c:v>
                </c:pt>
                <c:pt idx="368">
                  <c:v>1.5481349642426065</c:v>
                </c:pt>
                <c:pt idx="369">
                  <c:v>1.5481965780537801</c:v>
                </c:pt>
                <c:pt idx="370">
                  <c:v>1.5482578564558425</c:v>
                </c:pt>
                <c:pt idx="371">
                  <c:v>1.5483188021903365</c:v>
                </c:pt>
                <c:pt idx="372">
                  <c:v>1.5483794179689006</c:v>
                </c:pt>
                <c:pt idx="373">
                  <c:v>1.548439706473677</c:v>
                </c:pt>
                <c:pt idx="374">
                  <c:v>1.5484996703577134</c:v>
                </c:pt>
                <c:pt idx="375">
                  <c:v>1.5485593122453569</c:v>
                </c:pt>
                <c:pt idx="376">
                  <c:v>1.5486186347326436</c:v>
                </c:pt>
                <c:pt idx="377">
                  <c:v>1.5486776403876792</c:v>
                </c:pt>
                <c:pt idx="378">
                  <c:v>1.5487363317510161</c:v>
                </c:pt>
                <c:pt idx="379">
                  <c:v>1.5487947113360225</c:v>
                </c:pt>
                <c:pt idx="380">
                  <c:v>1.5488527816292463</c:v>
                </c:pt>
                <c:pt idx="381">
                  <c:v>1.5489105450907736</c:v>
                </c:pt>
                <c:pt idx="382">
                  <c:v>1.5489680041545804</c:v>
                </c:pt>
                <c:pt idx="383">
                  <c:v>1.549025161228879</c:v>
                </c:pt>
                <c:pt idx="384">
                  <c:v>1.5490820186964598</c:v>
                </c:pt>
                <c:pt idx="385">
                  <c:v>1.5491385789150269</c:v>
                </c:pt>
                <c:pt idx="386">
                  <c:v>1.5491948442175278</c:v>
                </c:pt>
                <c:pt idx="387">
                  <c:v>1.549250816912479</c:v>
                </c:pt>
                <c:pt idx="388">
                  <c:v>1.549306499284286</c:v>
                </c:pt>
                <c:pt idx="389">
                  <c:v>1.5493618935935578</c:v>
                </c:pt>
                <c:pt idx="390">
                  <c:v>1.5494170020774178</c:v>
                </c:pt>
                <c:pt idx="391">
                  <c:v>1.5494718269498087</c:v>
                </c:pt>
                <c:pt idx="392">
                  <c:v>1.5495263704017916</c:v>
                </c:pt>
                <c:pt idx="393">
                  <c:v>1.5495806346018444</c:v>
                </c:pt>
                <c:pt idx="394">
                  <c:v>1.5496346216961501</c:v>
                </c:pt>
                <c:pt idx="395">
                  <c:v>1.5496883338088852</c:v>
                </c:pt>
                <c:pt idx="396">
                  <c:v>1.5497417730425018</c:v>
                </c:pt>
                <c:pt idx="397">
                  <c:v>1.549794941478005</c:v>
                </c:pt>
                <c:pt idx="398">
                  <c:v>1.5498478411752266</c:v>
                </c:pt>
                <c:pt idx="399">
                  <c:v>1.5499004741730944</c:v>
                </c:pt>
                <c:pt idx="400">
                  <c:v>1.5499528424898978</c:v>
                </c:pt>
                <c:pt idx="401">
                  <c:v>1.5500049481235496</c:v>
                </c:pt>
                <c:pt idx="402">
                  <c:v>1.5500567930518419</c:v>
                </c:pt>
                <c:pt idx="403">
                  <c:v>1.5501083792327006</c:v>
                </c:pt>
                <c:pt idx="404">
                  <c:v>1.5501597086044345</c:v>
                </c:pt>
                <c:pt idx="405">
                  <c:v>1.5502107830859813</c:v>
                </c:pt>
                <c:pt idx="406">
                  <c:v>1.5502616045771498</c:v>
                </c:pt>
                <c:pt idx="407">
                  <c:v>1.5503121749588578</c:v>
                </c:pt>
                <c:pt idx="408">
                  <c:v>1.5503624960933677</c:v>
                </c:pt>
                <c:pt idx="409">
                  <c:v>1.5504125698245177</c:v>
                </c:pt>
                <c:pt idx="410">
                  <c:v>1.5504623979779495</c:v>
                </c:pt>
                <c:pt idx="411">
                  <c:v>1.5505119823613327</c:v>
                </c:pt>
                <c:pt idx="412">
                  <c:v>1.5505613247645871</c:v>
                </c:pt>
                <c:pt idx="413">
                  <c:v>1.5506104269600991</c:v>
                </c:pt>
                <c:pt idx="414">
                  <c:v>1.5506592907029382</c:v>
                </c:pt>
                <c:pt idx="415">
                  <c:v>1.5507079177310665</c:v>
                </c:pt>
                <c:pt idx="416">
                  <c:v>1.5507563097655497</c:v>
                </c:pt>
                <c:pt idx="417">
                  <c:v>1.55080446851076</c:v>
                </c:pt>
                <c:pt idx="418">
                  <c:v>1.5508523956545806</c:v>
                </c:pt>
                <c:pt idx="419">
                  <c:v>1.5509000928686041</c:v>
                </c:pt>
                <c:pt idx="420">
                  <c:v>1.5509475618083293</c:v>
                </c:pt>
                <c:pt idx="421">
                  <c:v>1.550994804113355</c:v>
                </c:pt>
                <c:pt idx="422">
                  <c:v>1.5510418214075712</c:v>
                </c:pt>
                <c:pt idx="423">
                  <c:v>1.5510886152993471</c:v>
                </c:pt>
                <c:pt idx="424">
                  <c:v>1.5511351873817159</c:v>
                </c:pt>
                <c:pt idx="425">
                  <c:v>1.5511815392325592</c:v>
                </c:pt>
                <c:pt idx="426">
                  <c:v>1.551227672414786</c:v>
                </c:pt>
                <c:pt idx="427">
                  <c:v>1.5512735884765105</c:v>
                </c:pt>
                <c:pt idx="428">
                  <c:v>1.5513192889512277</c:v>
                </c:pt>
                <c:pt idx="429">
                  <c:v>1.5513647753579851</c:v>
                </c:pt>
                <c:pt idx="430">
                  <c:v>1.5514100492015543</c:v>
                </c:pt>
                <c:pt idx="431">
                  <c:v>1.5514551119725977</c:v>
                </c:pt>
                <c:pt idx="432">
                  <c:v>1.5514999651478336</c:v>
                </c:pt>
                <c:pt idx="433">
                  <c:v>1.5515446101902008</c:v>
                </c:pt>
                <c:pt idx="434">
                  <c:v>1.5515890485490178</c:v>
                </c:pt>
                <c:pt idx="435">
                  <c:v>1.5516332816601421</c:v>
                </c:pt>
                <c:pt idx="436">
                  <c:v>1.5516773109461268</c:v>
                </c:pt>
                <c:pt idx="437">
                  <c:v>1.5517211378163738</c:v>
                </c:pt>
                <c:pt idx="438">
                  <c:v>1.5517647636672867</c:v>
                </c:pt>
                <c:pt idx="439">
                  <c:v>1.5518081898824203</c:v>
                </c:pt>
                <c:pt idx="440">
                  <c:v>1.5518514178326286</c:v>
                </c:pt>
                <c:pt idx="441">
                  <c:v>1.5518944488762101</c:v>
                </c:pt>
                <c:pt idx="442">
                  <c:v>1.5519372843590522</c:v>
                </c:pt>
                <c:pt idx="443">
                  <c:v>1.5519799256147728</c:v>
                </c:pt>
                <c:pt idx="444">
                  <c:v>1.55202237396486</c:v>
                </c:pt>
                <c:pt idx="445">
                  <c:v>1.5520646307188097</c:v>
                </c:pt>
                <c:pt idx="446">
                  <c:v>1.552106697174263</c:v>
                </c:pt>
                <c:pt idx="447">
                  <c:v>1.5521485746171382</c:v>
                </c:pt>
                <c:pt idx="448">
                  <c:v>1.5521902643217655</c:v>
                </c:pt>
                <c:pt idx="449">
                  <c:v>1.5522317675510162</c:v>
                </c:pt>
                <c:pt idx="450">
                  <c:v>1.5522730855564315</c:v>
                </c:pt>
                <c:pt idx="451">
                  <c:v>1.5523142195783506</c:v>
                </c:pt>
                <c:pt idx="452">
                  <c:v>1.5523551708460346</c:v>
                </c:pt>
                <c:pt idx="453">
                  <c:v>1.5523959405777914</c:v>
                </c:pt>
                <c:pt idx="454">
                  <c:v>1.5524365299810976</c:v>
                </c:pt>
                <c:pt idx="455">
                  <c:v>1.5524769402527181</c:v>
                </c:pt>
                <c:pt idx="456">
                  <c:v>1.5525171725788256</c:v>
                </c:pt>
                <c:pt idx="457">
                  <c:v>1.5525572281351177</c:v>
                </c:pt>
                <c:pt idx="458">
                  <c:v>1.5525971080869321</c:v>
                </c:pt>
                <c:pt idx="459">
                  <c:v>1.5526368135893616</c:v>
                </c:pt>
                <c:pt idx="460">
                  <c:v>1.5526763457873656</c:v>
                </c:pt>
                <c:pt idx="461">
                  <c:v>1.5527157058158825</c:v>
                </c:pt>
                <c:pt idx="462">
                  <c:v>1.5527548947999379</c:v>
                </c:pt>
                <c:pt idx="463">
                  <c:v>1.5527939138547544</c:v>
                </c:pt>
                <c:pt idx="464">
                  <c:v>1.5528327640858568</c:v>
                </c:pt>
                <c:pt idx="465">
                  <c:v>1.5528714465891793</c:v>
                </c:pt>
                <c:pt idx="466">
                  <c:v>1.5529099624511675</c:v>
                </c:pt>
                <c:pt idx="467">
                  <c:v>1.552948312748883</c:v>
                </c:pt>
                <c:pt idx="468">
                  <c:v>1.5529864985501032</c:v>
                </c:pt>
                <c:pt idx="469">
                  <c:v>1.5530245209134226</c:v>
                </c:pt>
                <c:pt idx="470">
                  <c:v>1.5530623808883504</c:v>
                </c:pt>
                <c:pt idx="471">
                  <c:v>1.5531000795154091</c:v>
                </c:pt>
                <c:pt idx="472">
                  <c:v>1.5531376178262295</c:v>
                </c:pt>
                <c:pt idx="473">
                  <c:v>1.553174996843647</c:v>
                </c:pt>
                <c:pt idx="474">
                  <c:v>1.5532122175817942</c:v>
                </c:pt>
                <c:pt idx="475">
                  <c:v>1.5532492810461938</c:v>
                </c:pt>
                <c:pt idx="476">
                  <c:v>1.5532861882338502</c:v>
                </c:pt>
                <c:pt idx="477">
                  <c:v>1.5533229401333404</c:v>
                </c:pt>
                <c:pt idx="478">
                  <c:v>1.553359537724901</c:v>
                </c:pt>
                <c:pt idx="479">
                  <c:v>1.5533959819805183</c:v>
                </c:pt>
                <c:pt idx="480">
                  <c:v>1.5534322738640136</c:v>
                </c:pt>
                <c:pt idx="481">
                  <c:v>1.5534684143311304</c:v>
                </c:pt>
                <c:pt idx="482">
                  <c:v>1.5535044043296176</c:v>
                </c:pt>
                <c:pt idx="483">
                  <c:v>1.5535402447993134</c:v>
                </c:pt>
                <c:pt idx="484">
                  <c:v>1.5535759366722293</c:v>
                </c:pt>
                <c:pt idx="485">
                  <c:v>1.5536114808726291</c:v>
                </c:pt>
                <c:pt idx="486">
                  <c:v>1.5536468783171113</c:v>
                </c:pt>
                <c:pt idx="487">
                  <c:v>1.5536821299146886</c:v>
                </c:pt>
                <c:pt idx="488">
                  <c:v>1.5537172365668646</c:v>
                </c:pt>
                <c:pt idx="489">
                  <c:v>1.5537521991677135</c:v>
                </c:pt>
                <c:pt idx="490">
                  <c:v>1.5537870186039549</c:v>
                </c:pt>
                <c:pt idx="491">
                  <c:v>1.5538216957550306</c:v>
                </c:pt>
                <c:pt idx="492">
                  <c:v>1.553856231493179</c:v>
                </c:pt>
                <c:pt idx="493">
                  <c:v>1.5538906266835084</c:v>
                </c:pt>
                <c:pt idx="494">
                  <c:v>1.5539248821840701</c:v>
                </c:pt>
                <c:pt idx="495">
                  <c:v>1.5539589988459306</c:v>
                </c:pt>
                <c:pt idx="496">
                  <c:v>1.5539929775132422</c:v>
                </c:pt>
                <c:pt idx="497">
                  <c:v>1.5540268190233142</c:v>
                </c:pt>
                <c:pt idx="498">
                  <c:v>1.5540605242066805</c:v>
                </c:pt>
                <c:pt idx="499">
                  <c:v>1.5540940938871701</c:v>
                </c:pt>
              </c:numCache>
            </c:numRef>
          </c:yVal>
          <c:smooth val="1"/>
          <c:extLst>
            <c:ext xmlns:c16="http://schemas.microsoft.com/office/drawing/2014/chart" uri="{C3380CC4-5D6E-409C-BE32-E72D297353CC}">
              <c16:uniqueId val="{00000001-0B00-4B32-B479-3E15E3CAC1D9}"/>
            </c:ext>
          </c:extLst>
        </c:ser>
        <c:ser>
          <c:idx val="2"/>
          <c:order val="2"/>
          <c:tx>
            <c:strRef>
              <c:f>'Simulated data (high damping)'!$O$19</c:f>
              <c:strCache>
                <c:ptCount val="1"/>
                <c:pt idx="0">
                  <c:v>acceleration</c:v>
                </c:pt>
              </c:strCache>
            </c:strRef>
          </c:tx>
          <c:spPr>
            <a:ln w="28575" cmpd="sng">
              <a:solidFill>
                <a:schemeClr val="accent1"/>
              </a:solidFill>
            </a:ln>
          </c:spPr>
          <c:marker>
            <c:symbol val="none"/>
          </c:marker>
          <c:xVal>
            <c:numRef>
              <c:f>'Simulated data (high damping)'!$A$21:$A$520</c:f>
              <c:numCache>
                <c:formatCode>0.00</c:formatCode>
                <c:ptCount val="500"/>
                <c:pt idx="0">
                  <c:v>0.1</c:v>
                </c:pt>
                <c:pt idx="1">
                  <c:v>0.15991983967935872</c:v>
                </c:pt>
                <c:pt idx="2">
                  <c:v>0.21983967935871743</c:v>
                </c:pt>
                <c:pt idx="3">
                  <c:v>0.27975951903807617</c:v>
                </c:pt>
                <c:pt idx="4">
                  <c:v>0.33967935871743488</c:v>
                </c:pt>
                <c:pt idx="5">
                  <c:v>0.39959919839679359</c:v>
                </c:pt>
                <c:pt idx="6">
                  <c:v>0.4595190380761523</c:v>
                </c:pt>
                <c:pt idx="7">
                  <c:v>0.51943887775551101</c:v>
                </c:pt>
                <c:pt idx="8">
                  <c:v>0.57935871743486977</c:v>
                </c:pt>
                <c:pt idx="9">
                  <c:v>0.63927855711422854</c:v>
                </c:pt>
                <c:pt idx="10">
                  <c:v>0.69919839679358731</c:v>
                </c:pt>
                <c:pt idx="11">
                  <c:v>0.75911823647294607</c:v>
                </c:pt>
                <c:pt idx="12">
                  <c:v>0.81903807615230484</c:v>
                </c:pt>
                <c:pt idx="13">
                  <c:v>0.87895791583166361</c:v>
                </c:pt>
                <c:pt idx="14">
                  <c:v>0.93887775551102237</c:v>
                </c:pt>
                <c:pt idx="15">
                  <c:v>0.99879759519038114</c:v>
                </c:pt>
                <c:pt idx="16">
                  <c:v>1.0587174348697399</c:v>
                </c:pt>
                <c:pt idx="17">
                  <c:v>1.1186372745490987</c:v>
                </c:pt>
                <c:pt idx="18">
                  <c:v>1.1785571142284574</c:v>
                </c:pt>
                <c:pt idx="19">
                  <c:v>1.2384769539078162</c:v>
                </c:pt>
                <c:pt idx="20">
                  <c:v>1.298396793587175</c:v>
                </c:pt>
                <c:pt idx="21">
                  <c:v>1.3583166332665337</c:v>
                </c:pt>
                <c:pt idx="22">
                  <c:v>1.4182364729458925</c:v>
                </c:pt>
                <c:pt idx="23">
                  <c:v>1.4781563126252513</c:v>
                </c:pt>
                <c:pt idx="24">
                  <c:v>1.53807615230461</c:v>
                </c:pt>
                <c:pt idx="25">
                  <c:v>1.5979959919839688</c:v>
                </c:pt>
                <c:pt idx="26">
                  <c:v>1.6579158316633276</c:v>
                </c:pt>
                <c:pt idx="27">
                  <c:v>1.7178356713426863</c:v>
                </c:pt>
                <c:pt idx="28">
                  <c:v>1.7777555110220451</c:v>
                </c:pt>
                <c:pt idx="29">
                  <c:v>1.8376753507014039</c:v>
                </c:pt>
                <c:pt idx="30">
                  <c:v>1.8975951903807626</c:v>
                </c:pt>
                <c:pt idx="31">
                  <c:v>1.9575150300601214</c:v>
                </c:pt>
                <c:pt idx="32">
                  <c:v>2.0174348697394802</c:v>
                </c:pt>
                <c:pt idx="33">
                  <c:v>2.0773547094188389</c:v>
                </c:pt>
                <c:pt idx="34">
                  <c:v>2.1372745490981977</c:v>
                </c:pt>
                <c:pt idx="35">
                  <c:v>2.1971943887775565</c:v>
                </c:pt>
                <c:pt idx="36">
                  <c:v>2.2571142284569152</c:v>
                </c:pt>
                <c:pt idx="37">
                  <c:v>2.317034068136274</c:v>
                </c:pt>
                <c:pt idx="38">
                  <c:v>2.3769539078156328</c:v>
                </c:pt>
                <c:pt idx="39">
                  <c:v>2.4368737474949915</c:v>
                </c:pt>
                <c:pt idx="40">
                  <c:v>2.4967935871743503</c:v>
                </c:pt>
                <c:pt idx="41">
                  <c:v>2.5567134268537091</c:v>
                </c:pt>
                <c:pt idx="42">
                  <c:v>2.6166332665330678</c:v>
                </c:pt>
                <c:pt idx="43">
                  <c:v>2.6765531062124266</c:v>
                </c:pt>
                <c:pt idx="44">
                  <c:v>2.7364729458917854</c:v>
                </c:pt>
                <c:pt idx="45">
                  <c:v>2.7963927855711441</c:v>
                </c:pt>
                <c:pt idx="46">
                  <c:v>2.8563126252505029</c:v>
                </c:pt>
                <c:pt idx="47">
                  <c:v>2.9162324649298617</c:v>
                </c:pt>
                <c:pt idx="48">
                  <c:v>2.9761523046092204</c:v>
                </c:pt>
                <c:pt idx="49">
                  <c:v>3.0360721442885792</c:v>
                </c:pt>
                <c:pt idx="50">
                  <c:v>3.095991983967938</c:v>
                </c:pt>
                <c:pt idx="51">
                  <c:v>3.1559118236472967</c:v>
                </c:pt>
                <c:pt idx="52">
                  <c:v>3.2158316633266555</c:v>
                </c:pt>
                <c:pt idx="53">
                  <c:v>3.2757515030060143</c:v>
                </c:pt>
                <c:pt idx="54">
                  <c:v>3.335671342685373</c:v>
                </c:pt>
                <c:pt idx="55">
                  <c:v>3.3955911823647318</c:v>
                </c:pt>
                <c:pt idx="56">
                  <c:v>3.4555110220440906</c:v>
                </c:pt>
                <c:pt idx="57">
                  <c:v>3.5154308617234493</c:v>
                </c:pt>
                <c:pt idx="58">
                  <c:v>3.5753507014028081</c:v>
                </c:pt>
                <c:pt idx="59">
                  <c:v>3.6352705410821669</c:v>
                </c:pt>
                <c:pt idx="60">
                  <c:v>3.6951903807615256</c:v>
                </c:pt>
                <c:pt idx="61">
                  <c:v>3.7551102204408844</c:v>
                </c:pt>
                <c:pt idx="62">
                  <c:v>3.8150300601202431</c:v>
                </c:pt>
                <c:pt idx="63">
                  <c:v>3.8749498997996019</c:v>
                </c:pt>
                <c:pt idx="64">
                  <c:v>3.9348697394789607</c:v>
                </c:pt>
                <c:pt idx="65">
                  <c:v>3.9947895791583194</c:v>
                </c:pt>
                <c:pt idx="66">
                  <c:v>4.0547094188376782</c:v>
                </c:pt>
                <c:pt idx="67">
                  <c:v>4.114629258517037</c:v>
                </c:pt>
                <c:pt idx="68">
                  <c:v>4.1745490981963957</c:v>
                </c:pt>
                <c:pt idx="69">
                  <c:v>4.2344689378757545</c:v>
                </c:pt>
                <c:pt idx="70">
                  <c:v>4.2943887775551133</c:v>
                </c:pt>
                <c:pt idx="71">
                  <c:v>4.354308617234472</c:v>
                </c:pt>
                <c:pt idx="72">
                  <c:v>4.4142284569138308</c:v>
                </c:pt>
                <c:pt idx="73">
                  <c:v>4.4741482965931896</c:v>
                </c:pt>
                <c:pt idx="74">
                  <c:v>4.5340681362725483</c:v>
                </c:pt>
                <c:pt idx="75">
                  <c:v>4.5939879759519071</c:v>
                </c:pt>
                <c:pt idx="76">
                  <c:v>4.6539078156312659</c:v>
                </c:pt>
                <c:pt idx="77">
                  <c:v>4.7138276553106246</c:v>
                </c:pt>
                <c:pt idx="78">
                  <c:v>4.7737474949899834</c:v>
                </c:pt>
                <c:pt idx="79">
                  <c:v>4.8336673346693422</c:v>
                </c:pt>
                <c:pt idx="80">
                  <c:v>4.8935871743487009</c:v>
                </c:pt>
                <c:pt idx="81">
                  <c:v>4.9535070140280597</c:v>
                </c:pt>
                <c:pt idx="82">
                  <c:v>5.0134268537074185</c:v>
                </c:pt>
                <c:pt idx="83">
                  <c:v>5.0733466933867772</c:v>
                </c:pt>
                <c:pt idx="84">
                  <c:v>5.133266533066136</c:v>
                </c:pt>
                <c:pt idx="85">
                  <c:v>5.1931863727454948</c:v>
                </c:pt>
                <c:pt idx="86">
                  <c:v>5.2531062124248535</c:v>
                </c:pt>
                <c:pt idx="87">
                  <c:v>5.3130260521042123</c:v>
                </c:pt>
                <c:pt idx="88">
                  <c:v>5.3729458917835711</c:v>
                </c:pt>
                <c:pt idx="89">
                  <c:v>5.4328657314629298</c:v>
                </c:pt>
                <c:pt idx="90">
                  <c:v>5.4927855711422886</c:v>
                </c:pt>
                <c:pt idx="91">
                  <c:v>5.5527054108216474</c:v>
                </c:pt>
                <c:pt idx="92">
                  <c:v>5.6126252505010061</c:v>
                </c:pt>
                <c:pt idx="93">
                  <c:v>5.6725450901803649</c:v>
                </c:pt>
                <c:pt idx="94">
                  <c:v>5.7324649298597237</c:v>
                </c:pt>
                <c:pt idx="95">
                  <c:v>5.7923847695390824</c:v>
                </c:pt>
                <c:pt idx="96">
                  <c:v>5.8523046092184412</c:v>
                </c:pt>
                <c:pt idx="97">
                  <c:v>5.9122244488978</c:v>
                </c:pt>
                <c:pt idx="98">
                  <c:v>5.9721442885771587</c:v>
                </c:pt>
                <c:pt idx="99">
                  <c:v>6.0320641282565175</c:v>
                </c:pt>
                <c:pt idx="100">
                  <c:v>6.0919839679358763</c:v>
                </c:pt>
                <c:pt idx="101">
                  <c:v>6.151903807615235</c:v>
                </c:pt>
                <c:pt idx="102">
                  <c:v>6.2118236472945938</c:v>
                </c:pt>
                <c:pt idx="103">
                  <c:v>6.2717434869739526</c:v>
                </c:pt>
                <c:pt idx="104">
                  <c:v>6.3316633266533113</c:v>
                </c:pt>
                <c:pt idx="105">
                  <c:v>6.3915831663326701</c:v>
                </c:pt>
                <c:pt idx="106">
                  <c:v>6.4515030060120289</c:v>
                </c:pt>
                <c:pt idx="107">
                  <c:v>6.5114228456913876</c:v>
                </c:pt>
                <c:pt idx="108">
                  <c:v>6.5713426853707464</c:v>
                </c:pt>
                <c:pt idx="109">
                  <c:v>6.6312625250501052</c:v>
                </c:pt>
                <c:pt idx="110">
                  <c:v>6.6911823647294639</c:v>
                </c:pt>
                <c:pt idx="111">
                  <c:v>6.7511022044088227</c:v>
                </c:pt>
                <c:pt idx="112">
                  <c:v>6.8110220440881815</c:v>
                </c:pt>
                <c:pt idx="113">
                  <c:v>6.8709418837675402</c:v>
                </c:pt>
                <c:pt idx="114">
                  <c:v>6.930861723446899</c:v>
                </c:pt>
                <c:pt idx="115">
                  <c:v>6.9907815631262578</c:v>
                </c:pt>
                <c:pt idx="116">
                  <c:v>7.0507014028056165</c:v>
                </c:pt>
                <c:pt idx="117">
                  <c:v>7.1106212424849753</c:v>
                </c:pt>
                <c:pt idx="118">
                  <c:v>7.1705410821643341</c:v>
                </c:pt>
                <c:pt idx="119">
                  <c:v>7.2304609218436928</c:v>
                </c:pt>
                <c:pt idx="120">
                  <c:v>7.2903807615230516</c:v>
                </c:pt>
                <c:pt idx="121">
                  <c:v>7.3503006012024104</c:v>
                </c:pt>
                <c:pt idx="122">
                  <c:v>7.4102204408817691</c:v>
                </c:pt>
                <c:pt idx="123">
                  <c:v>7.4701402805611279</c:v>
                </c:pt>
                <c:pt idx="124">
                  <c:v>7.5300601202404867</c:v>
                </c:pt>
                <c:pt idx="125">
                  <c:v>7.5899799599198454</c:v>
                </c:pt>
                <c:pt idx="126">
                  <c:v>7.6498997995992042</c:v>
                </c:pt>
                <c:pt idx="127">
                  <c:v>7.709819639278563</c:v>
                </c:pt>
                <c:pt idx="128">
                  <c:v>7.7697394789579217</c:v>
                </c:pt>
                <c:pt idx="129">
                  <c:v>7.8296593186372805</c:v>
                </c:pt>
                <c:pt idx="130">
                  <c:v>7.8895791583166393</c:v>
                </c:pt>
                <c:pt idx="131">
                  <c:v>7.949498997995998</c:v>
                </c:pt>
                <c:pt idx="132">
                  <c:v>8.0094188376753568</c:v>
                </c:pt>
                <c:pt idx="133">
                  <c:v>8.0693386773547147</c:v>
                </c:pt>
                <c:pt idx="134">
                  <c:v>8.1292585170340725</c:v>
                </c:pt>
                <c:pt idx="135">
                  <c:v>8.1891783567134304</c:v>
                </c:pt>
                <c:pt idx="136">
                  <c:v>8.2490981963927883</c:v>
                </c:pt>
                <c:pt idx="137">
                  <c:v>8.3090180360721462</c:v>
                </c:pt>
                <c:pt idx="138">
                  <c:v>8.3689378757515041</c:v>
                </c:pt>
                <c:pt idx="139">
                  <c:v>8.4288577154308619</c:v>
                </c:pt>
                <c:pt idx="140">
                  <c:v>8.4887775551102198</c:v>
                </c:pt>
                <c:pt idx="141">
                  <c:v>8.5486973947895777</c:v>
                </c:pt>
                <c:pt idx="142">
                  <c:v>8.6086172344689356</c:v>
                </c:pt>
                <c:pt idx="143">
                  <c:v>8.6685370741482934</c:v>
                </c:pt>
                <c:pt idx="144">
                  <c:v>8.7284569138276513</c:v>
                </c:pt>
                <c:pt idx="145">
                  <c:v>8.7883767535070092</c:v>
                </c:pt>
                <c:pt idx="146">
                  <c:v>8.8482965931863671</c:v>
                </c:pt>
                <c:pt idx="147">
                  <c:v>8.908216432865725</c:v>
                </c:pt>
                <c:pt idx="148">
                  <c:v>8.9681362725450828</c:v>
                </c:pt>
                <c:pt idx="149">
                  <c:v>9.0280561122244407</c:v>
                </c:pt>
                <c:pt idx="150">
                  <c:v>9.0879759519037986</c:v>
                </c:pt>
                <c:pt idx="151">
                  <c:v>9.1478957915831565</c:v>
                </c:pt>
                <c:pt idx="152">
                  <c:v>9.2078156312625143</c:v>
                </c:pt>
                <c:pt idx="153">
                  <c:v>9.2677354709418722</c:v>
                </c:pt>
                <c:pt idx="154">
                  <c:v>9.3276553106212301</c:v>
                </c:pt>
                <c:pt idx="155">
                  <c:v>9.387575150300588</c:v>
                </c:pt>
                <c:pt idx="156">
                  <c:v>9.4474949899799459</c:v>
                </c:pt>
                <c:pt idx="157">
                  <c:v>9.5074148296593037</c:v>
                </c:pt>
                <c:pt idx="158">
                  <c:v>9.5673346693386616</c:v>
                </c:pt>
                <c:pt idx="159">
                  <c:v>9.6272545090180195</c:v>
                </c:pt>
                <c:pt idx="160">
                  <c:v>9.6871743486973774</c:v>
                </c:pt>
                <c:pt idx="161">
                  <c:v>9.7470941883767352</c:v>
                </c:pt>
                <c:pt idx="162">
                  <c:v>9.8070140280560931</c:v>
                </c:pt>
                <c:pt idx="163">
                  <c:v>9.866933867735451</c:v>
                </c:pt>
                <c:pt idx="164">
                  <c:v>9.9268537074148089</c:v>
                </c:pt>
                <c:pt idx="165">
                  <c:v>9.9867735470941668</c:v>
                </c:pt>
                <c:pt idx="166">
                  <c:v>10.046693386773525</c:v>
                </c:pt>
                <c:pt idx="167">
                  <c:v>10.106613226452883</c:v>
                </c:pt>
                <c:pt idx="168">
                  <c:v>10.16653306613224</c:v>
                </c:pt>
                <c:pt idx="169">
                  <c:v>10.226452905811598</c:v>
                </c:pt>
                <c:pt idx="170">
                  <c:v>10.286372745490956</c:v>
                </c:pt>
                <c:pt idx="171">
                  <c:v>10.346292585170314</c:v>
                </c:pt>
                <c:pt idx="172">
                  <c:v>10.406212424849672</c:v>
                </c:pt>
                <c:pt idx="173">
                  <c:v>10.46613226452903</c:v>
                </c:pt>
                <c:pt idx="174">
                  <c:v>10.526052104208388</c:v>
                </c:pt>
                <c:pt idx="175">
                  <c:v>10.585971943887746</c:v>
                </c:pt>
                <c:pt idx="176">
                  <c:v>10.645891783567103</c:v>
                </c:pt>
                <c:pt idx="177">
                  <c:v>10.705811623246461</c:v>
                </c:pt>
                <c:pt idx="178">
                  <c:v>10.765731462925819</c:v>
                </c:pt>
                <c:pt idx="179">
                  <c:v>10.825651302605177</c:v>
                </c:pt>
                <c:pt idx="180">
                  <c:v>10.885571142284535</c:v>
                </c:pt>
                <c:pt idx="181">
                  <c:v>10.945490981963893</c:v>
                </c:pt>
                <c:pt idx="182">
                  <c:v>11.005410821643251</c:v>
                </c:pt>
                <c:pt idx="183">
                  <c:v>11.065330661322609</c:v>
                </c:pt>
                <c:pt idx="184">
                  <c:v>11.125250501001966</c:v>
                </c:pt>
                <c:pt idx="185">
                  <c:v>11.185170340681324</c:v>
                </c:pt>
                <c:pt idx="186">
                  <c:v>11.245090180360682</c:v>
                </c:pt>
                <c:pt idx="187">
                  <c:v>11.30501002004004</c:v>
                </c:pt>
                <c:pt idx="188">
                  <c:v>11.364929859719398</c:v>
                </c:pt>
                <c:pt idx="189">
                  <c:v>11.424849699398756</c:v>
                </c:pt>
                <c:pt idx="190">
                  <c:v>11.484769539078114</c:v>
                </c:pt>
                <c:pt idx="191">
                  <c:v>11.544689378757472</c:v>
                </c:pt>
                <c:pt idx="192">
                  <c:v>11.604609218436829</c:v>
                </c:pt>
                <c:pt idx="193">
                  <c:v>11.664529058116187</c:v>
                </c:pt>
                <c:pt idx="194">
                  <c:v>11.724448897795545</c:v>
                </c:pt>
                <c:pt idx="195">
                  <c:v>11.784368737474903</c:v>
                </c:pt>
                <c:pt idx="196">
                  <c:v>11.844288577154261</c:v>
                </c:pt>
                <c:pt idx="197">
                  <c:v>11.904208416833619</c:v>
                </c:pt>
                <c:pt idx="198">
                  <c:v>11.964128256512977</c:v>
                </c:pt>
                <c:pt idx="199">
                  <c:v>12.024048096192335</c:v>
                </c:pt>
                <c:pt idx="200">
                  <c:v>12.083967935871692</c:v>
                </c:pt>
                <c:pt idx="201">
                  <c:v>12.14388777555105</c:v>
                </c:pt>
                <c:pt idx="202">
                  <c:v>12.203807615230408</c:v>
                </c:pt>
                <c:pt idx="203">
                  <c:v>12.263727454909766</c:v>
                </c:pt>
                <c:pt idx="204">
                  <c:v>12.323647294589124</c:v>
                </c:pt>
                <c:pt idx="205">
                  <c:v>12.383567134268482</c:v>
                </c:pt>
                <c:pt idx="206">
                  <c:v>12.44348697394784</c:v>
                </c:pt>
                <c:pt idx="207">
                  <c:v>12.503406813627198</c:v>
                </c:pt>
                <c:pt idx="208">
                  <c:v>12.563326653306556</c:v>
                </c:pt>
                <c:pt idx="209">
                  <c:v>12.623246492985913</c:v>
                </c:pt>
                <c:pt idx="210">
                  <c:v>12.683166332665271</c:v>
                </c:pt>
                <c:pt idx="211">
                  <c:v>12.743086172344629</c:v>
                </c:pt>
                <c:pt idx="212">
                  <c:v>12.803006012023987</c:v>
                </c:pt>
                <c:pt idx="213">
                  <c:v>12.862925851703345</c:v>
                </c:pt>
                <c:pt idx="214">
                  <c:v>12.922845691382703</c:v>
                </c:pt>
                <c:pt idx="215">
                  <c:v>12.982765531062061</c:v>
                </c:pt>
                <c:pt idx="216">
                  <c:v>13.042685370741419</c:v>
                </c:pt>
                <c:pt idx="217">
                  <c:v>13.102605210420776</c:v>
                </c:pt>
                <c:pt idx="218">
                  <c:v>13.162525050100134</c:v>
                </c:pt>
                <c:pt idx="219">
                  <c:v>13.222444889779492</c:v>
                </c:pt>
                <c:pt idx="220">
                  <c:v>13.28236472945885</c:v>
                </c:pt>
                <c:pt idx="221">
                  <c:v>13.342284569138208</c:v>
                </c:pt>
                <c:pt idx="222">
                  <c:v>13.402204408817566</c:v>
                </c:pt>
                <c:pt idx="223">
                  <c:v>13.462124248496924</c:v>
                </c:pt>
                <c:pt idx="224">
                  <c:v>13.522044088176282</c:v>
                </c:pt>
                <c:pt idx="225">
                  <c:v>13.581963927855639</c:v>
                </c:pt>
                <c:pt idx="226">
                  <c:v>13.641883767534997</c:v>
                </c:pt>
                <c:pt idx="227">
                  <c:v>13.701803607214355</c:v>
                </c:pt>
                <c:pt idx="228">
                  <c:v>13.761723446893713</c:v>
                </c:pt>
                <c:pt idx="229">
                  <c:v>13.821643286573071</c:v>
                </c:pt>
                <c:pt idx="230">
                  <c:v>13.881563126252429</c:v>
                </c:pt>
                <c:pt idx="231">
                  <c:v>13.941482965931787</c:v>
                </c:pt>
                <c:pt idx="232">
                  <c:v>14.001402805611145</c:v>
                </c:pt>
                <c:pt idx="233">
                  <c:v>14.061322645290502</c:v>
                </c:pt>
                <c:pt idx="234">
                  <c:v>14.12124248496986</c:v>
                </c:pt>
                <c:pt idx="235">
                  <c:v>14.181162324649218</c:v>
                </c:pt>
                <c:pt idx="236">
                  <c:v>14.241082164328576</c:v>
                </c:pt>
                <c:pt idx="237">
                  <c:v>14.301002004007934</c:v>
                </c:pt>
                <c:pt idx="238">
                  <c:v>14.360921843687292</c:v>
                </c:pt>
                <c:pt idx="239">
                  <c:v>14.42084168336665</c:v>
                </c:pt>
                <c:pt idx="240">
                  <c:v>14.480761523046008</c:v>
                </c:pt>
                <c:pt idx="241">
                  <c:v>14.540681362725365</c:v>
                </c:pt>
                <c:pt idx="242">
                  <c:v>14.600601202404723</c:v>
                </c:pt>
                <c:pt idx="243">
                  <c:v>14.660521042084081</c:v>
                </c:pt>
                <c:pt idx="244">
                  <c:v>14.720440881763439</c:v>
                </c:pt>
                <c:pt idx="245">
                  <c:v>14.780360721442797</c:v>
                </c:pt>
                <c:pt idx="246">
                  <c:v>14.840280561122155</c:v>
                </c:pt>
                <c:pt idx="247">
                  <c:v>14.900200400801513</c:v>
                </c:pt>
                <c:pt idx="248">
                  <c:v>14.960120240480871</c:v>
                </c:pt>
                <c:pt idx="249">
                  <c:v>15.020040080160229</c:v>
                </c:pt>
                <c:pt idx="250">
                  <c:v>15.079959919839586</c:v>
                </c:pt>
                <c:pt idx="251">
                  <c:v>15.139879759518944</c:v>
                </c:pt>
                <c:pt idx="252">
                  <c:v>15.199799599198302</c:v>
                </c:pt>
                <c:pt idx="253">
                  <c:v>15.25971943887766</c:v>
                </c:pt>
                <c:pt idx="254">
                  <c:v>15.319639278557018</c:v>
                </c:pt>
                <c:pt idx="255">
                  <c:v>15.379559118236376</c:v>
                </c:pt>
                <c:pt idx="256">
                  <c:v>15.439478957915734</c:v>
                </c:pt>
                <c:pt idx="257">
                  <c:v>15.499398797595092</c:v>
                </c:pt>
                <c:pt idx="258">
                  <c:v>15.559318637274449</c:v>
                </c:pt>
                <c:pt idx="259">
                  <c:v>15.619238476953807</c:v>
                </c:pt>
                <c:pt idx="260">
                  <c:v>15.679158316633165</c:v>
                </c:pt>
                <c:pt idx="261">
                  <c:v>15.739078156312523</c:v>
                </c:pt>
                <c:pt idx="262">
                  <c:v>15.798997995991881</c:v>
                </c:pt>
                <c:pt idx="263">
                  <c:v>15.858917835671239</c:v>
                </c:pt>
                <c:pt idx="264">
                  <c:v>15.918837675350597</c:v>
                </c:pt>
                <c:pt idx="265">
                  <c:v>15.978757515029955</c:v>
                </c:pt>
                <c:pt idx="266">
                  <c:v>16.038677354709314</c:v>
                </c:pt>
                <c:pt idx="267">
                  <c:v>16.098597194388674</c:v>
                </c:pt>
                <c:pt idx="268">
                  <c:v>16.158517034068034</c:v>
                </c:pt>
                <c:pt idx="269">
                  <c:v>16.218436873747393</c:v>
                </c:pt>
                <c:pt idx="270">
                  <c:v>16.278356713426753</c:v>
                </c:pt>
                <c:pt idx="271">
                  <c:v>16.338276553106112</c:v>
                </c:pt>
                <c:pt idx="272">
                  <c:v>16.398196392785472</c:v>
                </c:pt>
                <c:pt idx="273">
                  <c:v>16.458116232464832</c:v>
                </c:pt>
                <c:pt idx="274">
                  <c:v>16.518036072144191</c:v>
                </c:pt>
                <c:pt idx="275">
                  <c:v>16.577955911823551</c:v>
                </c:pt>
                <c:pt idx="276">
                  <c:v>16.637875751502911</c:v>
                </c:pt>
                <c:pt idx="277">
                  <c:v>16.69779559118227</c:v>
                </c:pt>
                <c:pt idx="278">
                  <c:v>16.75771543086163</c:v>
                </c:pt>
                <c:pt idx="279">
                  <c:v>16.81763527054099</c:v>
                </c:pt>
                <c:pt idx="280">
                  <c:v>16.877555110220349</c:v>
                </c:pt>
                <c:pt idx="281">
                  <c:v>16.937474949899709</c:v>
                </c:pt>
                <c:pt idx="282">
                  <c:v>16.997394789579069</c:v>
                </c:pt>
                <c:pt idx="283">
                  <c:v>17.057314629258428</c:v>
                </c:pt>
                <c:pt idx="284">
                  <c:v>17.117234468937788</c:v>
                </c:pt>
                <c:pt idx="285">
                  <c:v>17.177154308617148</c:v>
                </c:pt>
                <c:pt idx="286">
                  <c:v>17.237074148296507</c:v>
                </c:pt>
                <c:pt idx="287">
                  <c:v>17.296993987975867</c:v>
                </c:pt>
                <c:pt idx="288">
                  <c:v>17.356913827655227</c:v>
                </c:pt>
                <c:pt idx="289">
                  <c:v>17.416833667334586</c:v>
                </c:pt>
                <c:pt idx="290">
                  <c:v>17.476753507013946</c:v>
                </c:pt>
                <c:pt idx="291">
                  <c:v>17.536673346693306</c:v>
                </c:pt>
                <c:pt idx="292">
                  <c:v>17.596593186372665</c:v>
                </c:pt>
                <c:pt idx="293">
                  <c:v>17.656513026052025</c:v>
                </c:pt>
                <c:pt idx="294">
                  <c:v>17.716432865731385</c:v>
                </c:pt>
                <c:pt idx="295">
                  <c:v>17.776352705410744</c:v>
                </c:pt>
                <c:pt idx="296">
                  <c:v>17.836272545090104</c:v>
                </c:pt>
                <c:pt idx="297">
                  <c:v>17.896192384769464</c:v>
                </c:pt>
                <c:pt idx="298">
                  <c:v>17.956112224448823</c:v>
                </c:pt>
                <c:pt idx="299">
                  <c:v>18.016032064128183</c:v>
                </c:pt>
                <c:pt idx="300">
                  <c:v>18.075951903807542</c:v>
                </c:pt>
                <c:pt idx="301">
                  <c:v>18.135871743486902</c:v>
                </c:pt>
                <c:pt idx="302">
                  <c:v>18.195791583166262</c:v>
                </c:pt>
                <c:pt idx="303">
                  <c:v>18.255711422845621</c:v>
                </c:pt>
                <c:pt idx="304">
                  <c:v>18.315631262524981</c:v>
                </c:pt>
                <c:pt idx="305">
                  <c:v>18.375551102204341</c:v>
                </c:pt>
                <c:pt idx="306">
                  <c:v>18.4354709418837</c:v>
                </c:pt>
                <c:pt idx="307">
                  <c:v>18.49539078156306</c:v>
                </c:pt>
                <c:pt idx="308">
                  <c:v>18.55531062124242</c:v>
                </c:pt>
                <c:pt idx="309">
                  <c:v>18.615230460921779</c:v>
                </c:pt>
                <c:pt idx="310">
                  <c:v>18.675150300601139</c:v>
                </c:pt>
                <c:pt idx="311">
                  <c:v>18.735070140280499</c:v>
                </c:pt>
                <c:pt idx="312">
                  <c:v>18.794989979959858</c:v>
                </c:pt>
                <c:pt idx="313">
                  <c:v>18.854909819639218</c:v>
                </c:pt>
                <c:pt idx="314">
                  <c:v>18.914829659318578</c:v>
                </c:pt>
                <c:pt idx="315">
                  <c:v>18.974749498997937</c:v>
                </c:pt>
                <c:pt idx="316">
                  <c:v>19.034669338677297</c:v>
                </c:pt>
                <c:pt idx="317">
                  <c:v>19.094589178356657</c:v>
                </c:pt>
                <c:pt idx="318">
                  <c:v>19.154509018036016</c:v>
                </c:pt>
                <c:pt idx="319">
                  <c:v>19.214428857715376</c:v>
                </c:pt>
                <c:pt idx="320">
                  <c:v>19.274348697394736</c:v>
                </c:pt>
                <c:pt idx="321">
                  <c:v>19.334268537074095</c:v>
                </c:pt>
                <c:pt idx="322">
                  <c:v>19.394188376753455</c:v>
                </c:pt>
                <c:pt idx="323">
                  <c:v>19.454108216432815</c:v>
                </c:pt>
                <c:pt idx="324">
                  <c:v>19.514028056112174</c:v>
                </c:pt>
                <c:pt idx="325">
                  <c:v>19.573947895791534</c:v>
                </c:pt>
                <c:pt idx="326">
                  <c:v>19.633867735470893</c:v>
                </c:pt>
                <c:pt idx="327">
                  <c:v>19.693787575150253</c:v>
                </c:pt>
                <c:pt idx="328">
                  <c:v>19.753707414829613</c:v>
                </c:pt>
                <c:pt idx="329">
                  <c:v>19.813627254508972</c:v>
                </c:pt>
                <c:pt idx="330">
                  <c:v>19.873547094188332</c:v>
                </c:pt>
                <c:pt idx="331">
                  <c:v>19.933466933867692</c:v>
                </c:pt>
                <c:pt idx="332">
                  <c:v>19.993386773547051</c:v>
                </c:pt>
                <c:pt idx="333">
                  <c:v>20.053306613226411</c:v>
                </c:pt>
                <c:pt idx="334">
                  <c:v>20.113226452905771</c:v>
                </c:pt>
                <c:pt idx="335">
                  <c:v>20.17314629258513</c:v>
                </c:pt>
                <c:pt idx="336">
                  <c:v>20.23306613226449</c:v>
                </c:pt>
                <c:pt idx="337">
                  <c:v>20.29298597194385</c:v>
                </c:pt>
                <c:pt idx="338">
                  <c:v>20.352905811623209</c:v>
                </c:pt>
                <c:pt idx="339">
                  <c:v>20.412825651302569</c:v>
                </c:pt>
                <c:pt idx="340">
                  <c:v>20.472745490981929</c:v>
                </c:pt>
                <c:pt idx="341">
                  <c:v>20.532665330661288</c:v>
                </c:pt>
                <c:pt idx="342">
                  <c:v>20.592585170340648</c:v>
                </c:pt>
                <c:pt idx="343">
                  <c:v>20.652505010020008</c:v>
                </c:pt>
                <c:pt idx="344">
                  <c:v>20.712424849699367</c:v>
                </c:pt>
                <c:pt idx="345">
                  <c:v>20.772344689378727</c:v>
                </c:pt>
                <c:pt idx="346">
                  <c:v>20.832264529058087</c:v>
                </c:pt>
                <c:pt idx="347">
                  <c:v>20.892184368737446</c:v>
                </c:pt>
                <c:pt idx="348">
                  <c:v>20.952104208416806</c:v>
                </c:pt>
                <c:pt idx="349">
                  <c:v>21.012024048096166</c:v>
                </c:pt>
                <c:pt idx="350">
                  <c:v>21.071943887775525</c:v>
                </c:pt>
                <c:pt idx="351">
                  <c:v>21.131863727454885</c:v>
                </c:pt>
                <c:pt idx="352">
                  <c:v>21.191783567134244</c:v>
                </c:pt>
                <c:pt idx="353">
                  <c:v>21.251703406813604</c:v>
                </c:pt>
                <c:pt idx="354">
                  <c:v>21.311623246492964</c:v>
                </c:pt>
                <c:pt idx="355">
                  <c:v>21.371543086172323</c:v>
                </c:pt>
                <c:pt idx="356">
                  <c:v>21.431462925851683</c:v>
                </c:pt>
                <c:pt idx="357">
                  <c:v>21.491382765531043</c:v>
                </c:pt>
                <c:pt idx="358">
                  <c:v>21.551302605210402</c:v>
                </c:pt>
                <c:pt idx="359">
                  <c:v>21.611222444889762</c:v>
                </c:pt>
                <c:pt idx="360">
                  <c:v>21.671142284569122</c:v>
                </c:pt>
                <c:pt idx="361">
                  <c:v>21.731062124248481</c:v>
                </c:pt>
                <c:pt idx="362">
                  <c:v>21.790981963927841</c:v>
                </c:pt>
                <c:pt idx="363">
                  <c:v>21.850901803607201</c:v>
                </c:pt>
                <c:pt idx="364">
                  <c:v>21.91082164328656</c:v>
                </c:pt>
                <c:pt idx="365">
                  <c:v>21.97074148296592</c:v>
                </c:pt>
                <c:pt idx="366">
                  <c:v>22.03066132264528</c:v>
                </c:pt>
                <c:pt idx="367">
                  <c:v>22.090581162324639</c:v>
                </c:pt>
                <c:pt idx="368">
                  <c:v>22.150501002003999</c:v>
                </c:pt>
                <c:pt idx="369">
                  <c:v>22.210420841683359</c:v>
                </c:pt>
                <c:pt idx="370">
                  <c:v>22.270340681362718</c:v>
                </c:pt>
                <c:pt idx="371">
                  <c:v>22.330260521042078</c:v>
                </c:pt>
                <c:pt idx="372">
                  <c:v>22.390180360721438</c:v>
                </c:pt>
                <c:pt idx="373">
                  <c:v>22.450100200400797</c:v>
                </c:pt>
                <c:pt idx="374">
                  <c:v>22.510020040080157</c:v>
                </c:pt>
                <c:pt idx="375">
                  <c:v>22.569939879759517</c:v>
                </c:pt>
                <c:pt idx="376">
                  <c:v>22.629859719438876</c:v>
                </c:pt>
                <c:pt idx="377">
                  <c:v>22.689779559118236</c:v>
                </c:pt>
                <c:pt idx="378">
                  <c:v>22.749699398797596</c:v>
                </c:pt>
                <c:pt idx="379">
                  <c:v>22.809619238476955</c:v>
                </c:pt>
                <c:pt idx="380">
                  <c:v>22.869539078156315</c:v>
                </c:pt>
                <c:pt idx="381">
                  <c:v>22.929458917835674</c:v>
                </c:pt>
                <c:pt idx="382">
                  <c:v>22.989378757515034</c:v>
                </c:pt>
                <c:pt idx="383">
                  <c:v>23.049298597194394</c:v>
                </c:pt>
                <c:pt idx="384">
                  <c:v>23.109218436873753</c:v>
                </c:pt>
                <c:pt idx="385">
                  <c:v>23.169138276553113</c:v>
                </c:pt>
                <c:pt idx="386">
                  <c:v>23.229058116232473</c:v>
                </c:pt>
                <c:pt idx="387">
                  <c:v>23.288977955911832</c:v>
                </c:pt>
                <c:pt idx="388">
                  <c:v>23.348897795591192</c:v>
                </c:pt>
                <c:pt idx="389">
                  <c:v>23.408817635270552</c:v>
                </c:pt>
                <c:pt idx="390">
                  <c:v>23.468737474949911</c:v>
                </c:pt>
                <c:pt idx="391">
                  <c:v>23.528657314629271</c:v>
                </c:pt>
                <c:pt idx="392">
                  <c:v>23.588577154308631</c:v>
                </c:pt>
                <c:pt idx="393">
                  <c:v>23.64849699398799</c:v>
                </c:pt>
                <c:pt idx="394">
                  <c:v>23.70841683366735</c:v>
                </c:pt>
                <c:pt idx="395">
                  <c:v>23.76833667334671</c:v>
                </c:pt>
                <c:pt idx="396">
                  <c:v>23.828256513026069</c:v>
                </c:pt>
                <c:pt idx="397">
                  <c:v>23.888176352705429</c:v>
                </c:pt>
                <c:pt idx="398">
                  <c:v>23.948096192384789</c:v>
                </c:pt>
                <c:pt idx="399">
                  <c:v>24.008016032064148</c:v>
                </c:pt>
                <c:pt idx="400">
                  <c:v>24.067935871743508</c:v>
                </c:pt>
                <c:pt idx="401">
                  <c:v>24.127855711422868</c:v>
                </c:pt>
                <c:pt idx="402">
                  <c:v>24.187775551102227</c:v>
                </c:pt>
                <c:pt idx="403">
                  <c:v>24.247695390781587</c:v>
                </c:pt>
                <c:pt idx="404">
                  <c:v>24.307615230460947</c:v>
                </c:pt>
                <c:pt idx="405">
                  <c:v>24.367535070140306</c:v>
                </c:pt>
                <c:pt idx="406">
                  <c:v>24.427454909819666</c:v>
                </c:pt>
                <c:pt idx="407">
                  <c:v>24.487374749499025</c:v>
                </c:pt>
                <c:pt idx="408">
                  <c:v>24.547294589178385</c:v>
                </c:pt>
                <c:pt idx="409">
                  <c:v>24.607214428857745</c:v>
                </c:pt>
                <c:pt idx="410">
                  <c:v>24.667134268537104</c:v>
                </c:pt>
                <c:pt idx="411">
                  <c:v>24.727054108216464</c:v>
                </c:pt>
                <c:pt idx="412">
                  <c:v>24.786973947895824</c:v>
                </c:pt>
                <c:pt idx="413">
                  <c:v>24.846893787575183</c:v>
                </c:pt>
                <c:pt idx="414">
                  <c:v>24.906813627254543</c:v>
                </c:pt>
                <c:pt idx="415">
                  <c:v>24.966733466933903</c:v>
                </c:pt>
                <c:pt idx="416">
                  <c:v>25.026653306613262</c:v>
                </c:pt>
                <c:pt idx="417">
                  <c:v>25.086573146292622</c:v>
                </c:pt>
                <c:pt idx="418">
                  <c:v>25.146492985971982</c:v>
                </c:pt>
                <c:pt idx="419">
                  <c:v>25.206412825651341</c:v>
                </c:pt>
                <c:pt idx="420">
                  <c:v>25.266332665330701</c:v>
                </c:pt>
                <c:pt idx="421">
                  <c:v>25.326252505010061</c:v>
                </c:pt>
                <c:pt idx="422">
                  <c:v>25.38617234468942</c:v>
                </c:pt>
                <c:pt idx="423">
                  <c:v>25.44609218436878</c:v>
                </c:pt>
                <c:pt idx="424">
                  <c:v>25.50601202404814</c:v>
                </c:pt>
                <c:pt idx="425">
                  <c:v>25.565931863727499</c:v>
                </c:pt>
                <c:pt idx="426">
                  <c:v>25.625851703406859</c:v>
                </c:pt>
                <c:pt idx="427">
                  <c:v>25.685771543086219</c:v>
                </c:pt>
                <c:pt idx="428">
                  <c:v>25.745691382765578</c:v>
                </c:pt>
                <c:pt idx="429">
                  <c:v>25.805611222444938</c:v>
                </c:pt>
                <c:pt idx="430">
                  <c:v>25.865531062124298</c:v>
                </c:pt>
                <c:pt idx="431">
                  <c:v>25.925450901803657</c:v>
                </c:pt>
                <c:pt idx="432">
                  <c:v>25.985370741483017</c:v>
                </c:pt>
                <c:pt idx="433">
                  <c:v>26.045290581162376</c:v>
                </c:pt>
                <c:pt idx="434">
                  <c:v>26.105210420841736</c:v>
                </c:pt>
                <c:pt idx="435">
                  <c:v>26.165130260521096</c:v>
                </c:pt>
                <c:pt idx="436">
                  <c:v>26.225050100200455</c:v>
                </c:pt>
                <c:pt idx="437">
                  <c:v>26.284969939879815</c:v>
                </c:pt>
                <c:pt idx="438">
                  <c:v>26.344889779559175</c:v>
                </c:pt>
                <c:pt idx="439">
                  <c:v>26.404809619238534</c:v>
                </c:pt>
                <c:pt idx="440">
                  <c:v>26.464729458917894</c:v>
                </c:pt>
                <c:pt idx="441">
                  <c:v>26.524649298597254</c:v>
                </c:pt>
                <c:pt idx="442">
                  <c:v>26.584569138276613</c:v>
                </c:pt>
                <c:pt idx="443">
                  <c:v>26.644488977955973</c:v>
                </c:pt>
                <c:pt idx="444">
                  <c:v>26.704408817635333</c:v>
                </c:pt>
                <c:pt idx="445">
                  <c:v>26.764328657314692</c:v>
                </c:pt>
                <c:pt idx="446">
                  <c:v>26.824248496994052</c:v>
                </c:pt>
                <c:pt idx="447">
                  <c:v>26.884168336673412</c:v>
                </c:pt>
                <c:pt idx="448">
                  <c:v>26.944088176352771</c:v>
                </c:pt>
                <c:pt idx="449">
                  <c:v>27.004008016032131</c:v>
                </c:pt>
                <c:pt idx="450">
                  <c:v>27.063927855711491</c:v>
                </c:pt>
                <c:pt idx="451">
                  <c:v>27.12384769539085</c:v>
                </c:pt>
                <c:pt idx="452">
                  <c:v>27.18376753507021</c:v>
                </c:pt>
                <c:pt idx="453">
                  <c:v>27.24368737474957</c:v>
                </c:pt>
                <c:pt idx="454">
                  <c:v>27.303607214428929</c:v>
                </c:pt>
                <c:pt idx="455">
                  <c:v>27.363527054108289</c:v>
                </c:pt>
                <c:pt idx="456">
                  <c:v>27.423446893787649</c:v>
                </c:pt>
                <c:pt idx="457">
                  <c:v>27.483366733467008</c:v>
                </c:pt>
                <c:pt idx="458">
                  <c:v>27.543286573146368</c:v>
                </c:pt>
                <c:pt idx="459">
                  <c:v>27.603206412825728</c:v>
                </c:pt>
                <c:pt idx="460">
                  <c:v>27.663126252505087</c:v>
                </c:pt>
                <c:pt idx="461">
                  <c:v>27.723046092184447</c:v>
                </c:pt>
                <c:pt idx="462">
                  <c:v>27.782965931863806</c:v>
                </c:pt>
                <c:pt idx="463">
                  <c:v>27.842885771543166</c:v>
                </c:pt>
                <c:pt idx="464">
                  <c:v>27.902805611222526</c:v>
                </c:pt>
                <c:pt idx="465">
                  <c:v>27.962725450901885</c:v>
                </c:pt>
                <c:pt idx="466">
                  <c:v>28.022645290581245</c:v>
                </c:pt>
                <c:pt idx="467">
                  <c:v>28.082565130260605</c:v>
                </c:pt>
                <c:pt idx="468">
                  <c:v>28.142484969939964</c:v>
                </c:pt>
                <c:pt idx="469">
                  <c:v>28.202404809619324</c:v>
                </c:pt>
                <c:pt idx="470">
                  <c:v>28.262324649298684</c:v>
                </c:pt>
                <c:pt idx="471">
                  <c:v>28.322244488978043</c:v>
                </c:pt>
                <c:pt idx="472">
                  <c:v>28.382164328657403</c:v>
                </c:pt>
                <c:pt idx="473">
                  <c:v>28.442084168336763</c:v>
                </c:pt>
                <c:pt idx="474">
                  <c:v>28.502004008016122</c:v>
                </c:pt>
                <c:pt idx="475">
                  <c:v>28.561923847695482</c:v>
                </c:pt>
                <c:pt idx="476">
                  <c:v>28.621843687374842</c:v>
                </c:pt>
                <c:pt idx="477">
                  <c:v>28.681763527054201</c:v>
                </c:pt>
                <c:pt idx="478">
                  <c:v>28.741683366733561</c:v>
                </c:pt>
                <c:pt idx="479">
                  <c:v>28.801603206412921</c:v>
                </c:pt>
                <c:pt idx="480">
                  <c:v>28.86152304609228</c:v>
                </c:pt>
                <c:pt idx="481">
                  <c:v>28.92144288577164</c:v>
                </c:pt>
                <c:pt idx="482">
                  <c:v>28.981362725451</c:v>
                </c:pt>
                <c:pt idx="483">
                  <c:v>29.041282565130359</c:v>
                </c:pt>
                <c:pt idx="484">
                  <c:v>29.101202404809719</c:v>
                </c:pt>
                <c:pt idx="485">
                  <c:v>29.161122244489079</c:v>
                </c:pt>
                <c:pt idx="486">
                  <c:v>29.221042084168438</c:v>
                </c:pt>
                <c:pt idx="487">
                  <c:v>29.280961923847798</c:v>
                </c:pt>
                <c:pt idx="488">
                  <c:v>29.340881763527157</c:v>
                </c:pt>
                <c:pt idx="489">
                  <c:v>29.400801603206517</c:v>
                </c:pt>
                <c:pt idx="490">
                  <c:v>29.460721442885877</c:v>
                </c:pt>
                <c:pt idx="491">
                  <c:v>29.520641282565236</c:v>
                </c:pt>
                <c:pt idx="492">
                  <c:v>29.580561122244596</c:v>
                </c:pt>
                <c:pt idx="493">
                  <c:v>29.640480961923956</c:v>
                </c:pt>
                <c:pt idx="494">
                  <c:v>29.700400801603315</c:v>
                </c:pt>
                <c:pt idx="495">
                  <c:v>29.760320641282675</c:v>
                </c:pt>
                <c:pt idx="496">
                  <c:v>29.820240480962035</c:v>
                </c:pt>
                <c:pt idx="497">
                  <c:v>29.880160320641394</c:v>
                </c:pt>
                <c:pt idx="498">
                  <c:v>29.940080160320754</c:v>
                </c:pt>
                <c:pt idx="499">
                  <c:v>30.000000000000114</c:v>
                </c:pt>
              </c:numCache>
            </c:numRef>
          </c:xVal>
          <c:yVal>
            <c:numRef>
              <c:f>'Simulated data (high damping)'!$P$21:$P$520</c:f>
              <c:numCache>
                <c:formatCode>0.000</c:formatCode>
                <c:ptCount val="500"/>
                <c:pt idx="0">
                  <c:v>-3.1164723106934411</c:v>
                </c:pt>
                <c:pt idx="1">
                  <c:v>-3.1011169589752097</c:v>
                </c:pt>
                <c:pt idx="2">
                  <c:v>-3.0853311914219508</c:v>
                </c:pt>
                <c:pt idx="3">
                  <c:v>-3.0689325125297446</c:v>
                </c:pt>
                <c:pt idx="4">
                  <c:v>-3.0517165442712209</c:v>
                </c:pt>
                <c:pt idx="5">
                  <c:v>-3.0334483950997164</c:v>
                </c:pt>
                <c:pt idx="6">
                  <c:v>-3.013851687528414</c:v>
                </c:pt>
                <c:pt idx="7">
                  <c:v>-2.9925942064218387</c:v>
                </c:pt>
                <c:pt idx="8">
                  <c:v>-2.9692686867230873</c:v>
                </c:pt>
                <c:pt idx="9">
                  <c:v>-2.9433665893999597</c:v>
                </c:pt>
                <c:pt idx="10">
                  <c:v>-2.9142417075651599</c:v>
                </c:pt>
                <c:pt idx="11">
                  <c:v>-2.8810589518864731</c:v>
                </c:pt>
                <c:pt idx="12">
                  <c:v>-2.842721525734099</c:v>
                </c:pt>
                <c:pt idx="13">
                  <c:v>-2.7977668902269088</c:v>
                </c:pt>
                <c:pt idx="14">
                  <c:v>-2.7442190699276008</c:v>
                </c:pt>
                <c:pt idx="15">
                  <c:v>-2.6793849288649478</c:v>
                </c:pt>
                <c:pt idx="16">
                  <c:v>-2.5995952904207367</c:v>
                </c:pt>
                <c:pt idx="17">
                  <c:v>-2.4999486397664987</c:v>
                </c:pt>
                <c:pt idx="18">
                  <c:v>-2.3742920749787104</c:v>
                </c:pt>
                <c:pt idx="19">
                  <c:v>-2.2160995099111815</c:v>
                </c:pt>
                <c:pt idx="20">
                  <c:v>-2.0215044691883577</c:v>
                </c:pt>
                <c:pt idx="21">
                  <c:v>-1.7951432779747434</c:v>
                </c:pt>
                <c:pt idx="22">
                  <c:v>-1.5547288897580955</c:v>
                </c:pt>
                <c:pt idx="23">
                  <c:v>-1.3255928550940708</c:v>
                </c:pt>
                <c:pt idx="24">
                  <c:v>-1.1269394301813973</c:v>
                </c:pt>
                <c:pt idx="25">
                  <c:v>-0.96488056542033318</c:v>
                </c:pt>
                <c:pt idx="26">
                  <c:v>-0.83623593437118326</c:v>
                </c:pt>
                <c:pt idx="27">
                  <c:v>-0.73458679778270186</c:v>
                </c:pt>
                <c:pt idx="28">
                  <c:v>-0.65366278486317986</c:v>
                </c:pt>
                <c:pt idx="29">
                  <c:v>-0.58840664216257399</c:v>
                </c:pt>
                <c:pt idx="30">
                  <c:v>-0.53501765432354154</c:v>
                </c:pt>
                <c:pt idx="31">
                  <c:v>-0.49070622026846655</c:v>
                </c:pt>
                <c:pt idx="32">
                  <c:v>-0.45343033334968552</c:v>
                </c:pt>
                <c:pt idx="33">
                  <c:v>-0.4216846721109932</c:v>
                </c:pt>
                <c:pt idx="34">
                  <c:v>-0.39434682037624702</c:v>
                </c:pt>
                <c:pt idx="35">
                  <c:v>-0.37056882112402795</c:v>
                </c:pt>
                <c:pt idx="36">
                  <c:v>-0.34970136816495195</c:v>
                </c:pt>
                <c:pt idx="37">
                  <c:v>-0.33124067129605894</c:v>
                </c:pt>
                <c:pt idx="38">
                  <c:v>-0.31479090565947676</c:v>
                </c:pt>
                <c:pt idx="39">
                  <c:v>-0.30003738419767911</c:v>
                </c:pt>
                <c:pt idx="40">
                  <c:v>-0.28672715968231816</c:v>
                </c:pt>
                <c:pt idx="41">
                  <c:v>-0.27465482530270652</c:v>
                </c:pt>
                <c:pt idx="42">
                  <c:v>-0.26365199374315368</c:v>
                </c:pt>
                <c:pt idx="43">
                  <c:v>-0.25357940980935972</c:v>
                </c:pt>
                <c:pt idx="44">
                  <c:v>-0.24432097074030709</c:v>
                </c:pt>
                <c:pt idx="45">
                  <c:v>-0.23577914435205888</c:v>
                </c:pt>
                <c:pt idx="46">
                  <c:v>-0.22787142282542844</c:v>
                </c:pt>
                <c:pt idx="47">
                  <c:v>-0.22052755196304138</c:v>
                </c:pt>
                <c:pt idx="48">
                  <c:v>-0.21368734698285813</c:v>
                </c:pt>
                <c:pt idx="49">
                  <c:v>-0.2072989562068222</c:v>
                </c:pt>
                <c:pt idx="50">
                  <c:v>-0.20131746988349325</c:v>
                </c:pt>
                <c:pt idx="51">
                  <c:v>-0.19570379724629169</c:v>
                </c:pt>
                <c:pt idx="52">
                  <c:v>-0.19042375373656226</c:v>
                </c:pt>
                <c:pt idx="53">
                  <c:v>-0.18544731415754712</c:v>
                </c:pt>
                <c:pt idx="54">
                  <c:v>-0.1807479977872456</c:v>
                </c:pt>
                <c:pt idx="55">
                  <c:v>-0.17630235915498868</c:v>
                </c:pt>
                <c:pt idx="56">
                  <c:v>-0.1720895639772608</c:v>
                </c:pt>
                <c:pt idx="57">
                  <c:v>-0.16809103415084778</c:v>
                </c:pt>
                <c:pt idx="58">
                  <c:v>-0.164290149073794</c:v>
                </c:pt>
                <c:pt idx="59">
                  <c:v>-0.16067199316652217</c:v>
                </c:pt>
                <c:pt idx="60">
                  <c:v>-0.15722314148660446</c:v>
                </c:pt>
                <c:pt idx="61">
                  <c:v>-0.15393147691095183</c:v>
                </c:pt>
                <c:pt idx="62">
                  <c:v>-0.15078603360246631</c:v>
                </c:pt>
                <c:pt idx="63">
                  <c:v>-0.14777686246216509</c:v>
                </c:pt>
                <c:pt idx="64">
                  <c:v>-0.14489491505094107</c:v>
                </c:pt>
                <c:pt idx="65">
                  <c:v>-0.14213194309184579</c:v>
                </c:pt>
                <c:pt idx="66">
                  <c:v>-0.13948041116790916</c:v>
                </c:pt>
                <c:pt idx="67">
                  <c:v>-0.13693342063805175</c:v>
                </c:pt>
                <c:pt idx="68">
                  <c:v>-0.13448464312466818</c:v>
                </c:pt>
                <c:pt idx="69">
                  <c:v>-0.13212826219656032</c:v>
                </c:pt>
                <c:pt idx="70">
                  <c:v>-0.1298589220922525</c:v>
                </c:pt>
                <c:pt idx="71">
                  <c:v>-0.12767168251088948</c:v>
                </c:pt>
                <c:pt idx="72">
                  <c:v>-0.12556197864844212</c:v>
                </c:pt>
                <c:pt idx="73">
                  <c:v>-0.12352558578180418</c:v>
                </c:pt>
                <c:pt idx="74">
                  <c:v>-0.12155858780732108</c:v>
                </c:pt>
                <c:pt idx="75">
                  <c:v>-0.11965734922715622</c:v>
                </c:pt>
                <c:pt idx="76">
                  <c:v>-0.11781849014973397</c:v>
                </c:pt>
                <c:pt idx="77">
                  <c:v>-0.11603886393176982</c:v>
                </c:pt>
                <c:pt idx="78">
                  <c:v>-0.11431553714111332</c:v>
                </c:pt>
                <c:pt idx="79">
                  <c:v>-0.11264577156340483</c:v>
                </c:pt>
                <c:pt idx="80">
                  <c:v>-0.11102700801272369</c:v>
                </c:pt>
                <c:pt idx="81">
                  <c:v>-0.10945685173805991</c:v>
                </c:pt>
                <c:pt idx="82">
                  <c:v>-0.10793305924447542</c:v>
                </c:pt>
                <c:pt idx="83">
                  <c:v>-0.10645352637096819</c:v>
                </c:pt>
                <c:pt idx="84">
                  <c:v>-0.1050162774869246</c:v>
                </c:pt>
                <c:pt idx="85">
                  <c:v>-0.10361945568614868</c:v>
                </c:pt>
                <c:pt idx="86">
                  <c:v>-0.10226131387221428</c:v>
                </c:pt>
                <c:pt idx="87">
                  <c:v>-0.10094020664164682</c:v>
                </c:pt>
                <c:pt idx="88">
                  <c:v>-9.9654582882505491E-2</c:v>
                </c:pt>
                <c:pt idx="89">
                  <c:v>-9.8402979015545247E-2</c:v>
                </c:pt>
                <c:pt idx="90">
                  <c:v>-9.718401281350697E-2</c:v>
                </c:pt>
                <c:pt idx="91">
                  <c:v>-9.5996377741383421E-2</c:v>
                </c:pt>
                <c:pt idx="92">
                  <c:v>-9.4838837766890741E-2</c:v>
                </c:pt>
                <c:pt idx="93">
                  <c:v>-9.3710222595967077E-2</c:v>
                </c:pt>
                <c:pt idx="94">
                  <c:v>-9.2609423293025142E-2</c:v>
                </c:pt>
                <c:pt idx="95">
                  <c:v>-9.1535388250000807E-2</c:v>
                </c:pt>
                <c:pt idx="96">
                  <c:v>-9.0487119472041522E-2</c:v>
                </c:pt>
                <c:pt idx="97">
                  <c:v>-8.9463669151030781E-2</c:v>
                </c:pt>
                <c:pt idx="98">
                  <c:v>-8.8464136501111207E-2</c:v>
                </c:pt>
                <c:pt idx="99">
                  <c:v>-8.7487664832994083E-2</c:v>
                </c:pt>
                <c:pt idx="100">
                  <c:v>-8.6533438846170735E-2</c:v>
                </c:pt>
                <c:pt idx="101">
                  <c:v>-8.5600682120212254E-2</c:v>
                </c:pt>
                <c:pt idx="102">
                  <c:v>-8.4688654788181411E-2</c:v>
                </c:pt>
                <c:pt idx="103">
                  <c:v>-8.3796651376823378E-2</c:v>
                </c:pt>
                <c:pt idx="104">
                  <c:v>-8.2923998799663959E-2</c:v>
                </c:pt>
                <c:pt idx="105">
                  <c:v>-8.2070054490452057E-2</c:v>
                </c:pt>
                <c:pt idx="106">
                  <c:v>-8.1234204665554546E-2</c:v>
                </c:pt>
                <c:pt idx="107">
                  <c:v>-8.0415862704959568E-2</c:v>
                </c:pt>
                <c:pt idx="108">
                  <c:v>-7.9614467642485934E-2</c:v>
                </c:pt>
                <c:pt idx="109">
                  <c:v>-7.8829482756642755E-2</c:v>
                </c:pt>
                <c:pt idx="110">
                  <c:v>-7.8060394254343149E-2</c:v>
                </c:pt>
                <c:pt idx="111">
                  <c:v>-7.7306710040362339E-2</c:v>
                </c:pt>
                <c:pt idx="112">
                  <c:v>-7.6567958566048422E-2</c:v>
                </c:pt>
                <c:pt idx="113">
                  <c:v>-7.5843687751351377E-2</c:v>
                </c:pt>
                <c:pt idx="114">
                  <c:v>-7.513346397474259E-2</c:v>
                </c:pt>
                <c:pt idx="115">
                  <c:v>-7.443687112605131E-2</c:v>
                </c:pt>
                <c:pt idx="116">
                  <c:v>-7.3753509717660551E-2</c:v>
                </c:pt>
                <c:pt idx="117">
                  <c:v>-7.3082996049878876E-2</c:v>
                </c:pt>
                <c:pt idx="118">
                  <c:v>-7.2424961426646242E-2</c:v>
                </c:pt>
                <c:pt idx="119">
                  <c:v>-7.1779051418040793E-2</c:v>
                </c:pt>
                <c:pt idx="120">
                  <c:v>-7.1144925166337122E-2</c:v>
                </c:pt>
                <c:pt idx="121">
                  <c:v>-7.0522254732621401E-2</c:v>
                </c:pt>
                <c:pt idx="122">
                  <c:v>-6.9910724481204126E-2</c:v>
                </c:pt>
                <c:pt idx="123">
                  <c:v>-6.9310030499284511E-2</c:v>
                </c:pt>
                <c:pt idx="124">
                  <c:v>-6.8719880049515458E-2</c:v>
                </c:pt>
                <c:pt idx="125">
                  <c:v>-6.8139991053296711E-2</c:v>
                </c:pt>
                <c:pt idx="126">
                  <c:v>-6.757009160278736E-2</c:v>
                </c:pt>
                <c:pt idx="127">
                  <c:v>-6.7009919499777471E-2</c:v>
                </c:pt>
                <c:pt idx="128">
                  <c:v>-6.6459221819696906E-2</c:v>
                </c:pt>
                <c:pt idx="129">
                  <c:v>-6.5917754499164177E-2</c:v>
                </c:pt>
                <c:pt idx="130">
                  <c:v>-6.5385281945594204E-2</c:v>
                </c:pt>
                <c:pt idx="131">
                  <c:v>-6.4861576667490234E-2</c:v>
                </c:pt>
                <c:pt idx="132">
                  <c:v>-6.434641892414189E-2</c:v>
                </c:pt>
                <c:pt idx="133">
                  <c:v>-6.3839596393542294E-2</c:v>
                </c:pt>
                <c:pt idx="134">
                  <c:v>-6.3340903857419417E-2</c:v>
                </c:pt>
                <c:pt idx="135">
                  <c:v>-6.2850142902353009E-2</c:v>
                </c:pt>
                <c:pt idx="136">
                  <c:v>-6.236712163601929E-2</c:v>
                </c:pt>
                <c:pt idx="137">
                  <c:v>-6.189165441767068E-2</c:v>
                </c:pt>
                <c:pt idx="138">
                  <c:v>-6.1423561602017167E-2</c:v>
                </c:pt>
                <c:pt idx="139">
                  <c:v>-6.096266929573247E-2</c:v>
                </c:pt>
                <c:pt idx="140">
                  <c:v>-6.0508809125858758E-2</c:v>
                </c:pt>
                <c:pt idx="141">
                  <c:v>-6.0061818019431945E-2</c:v>
                </c:pt>
                <c:pt idx="142">
                  <c:v>-5.9621537993692839E-2</c:v>
                </c:pt>
                <c:pt idx="143">
                  <c:v>-5.9187815956291363E-2</c:v>
                </c:pt>
                <c:pt idx="144">
                  <c:v>-5.8760503514928064E-2</c:v>
                </c:pt>
                <c:pt idx="145">
                  <c:v>-5.8339456795912709E-2</c:v>
                </c:pt>
                <c:pt idx="146">
                  <c:v>-5.7924536271152828E-2</c:v>
                </c:pt>
                <c:pt idx="147">
                  <c:v>-5.7515606593114686E-2</c:v>
                </c:pt>
                <c:pt idx="148">
                  <c:v>-5.7112536437328096E-2</c:v>
                </c:pt>
                <c:pt idx="149">
                  <c:v>-5.6715198352032717E-2</c:v>
                </c:pt>
                <c:pt idx="150">
                  <c:v>-5.6323468614587431E-2</c:v>
                </c:pt>
                <c:pt idx="151">
                  <c:v>-5.593722709428825E-2</c:v>
                </c:pt>
                <c:pt idx="152">
                  <c:v>-5.5556357121260225E-2</c:v>
                </c:pt>
                <c:pt idx="153">
                  <c:v>-5.5180745361109847E-2</c:v>
                </c:pt>
                <c:pt idx="154">
                  <c:v>-5.48102816950422E-2</c:v>
                </c:pt>
                <c:pt idx="155">
                  <c:v>-5.444485910516484E-2</c:v>
                </c:pt>
                <c:pt idx="156">
                  <c:v>-5.4084373564716196E-2</c:v>
                </c:pt>
                <c:pt idx="157">
                  <c:v>-5.372872393297172E-2</c:v>
                </c:pt>
                <c:pt idx="158">
                  <c:v>-5.3377811854595066E-2</c:v>
                </c:pt>
                <c:pt idx="159">
                  <c:v>-5.3031541663214568E-2</c:v>
                </c:pt>
                <c:pt idx="160">
                  <c:v>-5.2689820289018002E-2</c:v>
                </c:pt>
                <c:pt idx="161">
                  <c:v>-5.2352557170170018E-2</c:v>
                </c:pt>
                <c:pt idx="162">
                  <c:v>-5.201966416786763E-2</c:v>
                </c:pt>
                <c:pt idx="163">
                  <c:v>-5.1691055484859E-2</c:v>
                </c:pt>
                <c:pt idx="164">
                  <c:v>-5.1366647587261005E-2</c:v>
                </c:pt>
                <c:pt idx="165">
                  <c:v>-5.1046359129519173E-2</c:v>
                </c:pt>
                <c:pt idx="166">
                  <c:v>-5.0730110882362643E-2</c:v>
                </c:pt>
                <c:pt idx="167">
                  <c:v>-5.0417825663614795E-2</c:v>
                </c:pt>
                <c:pt idx="168">
                  <c:v>-5.010942827172659E-2</c:v>
                </c:pt>
                <c:pt idx="169">
                  <c:v>-4.9804845421908335E-2</c:v>
                </c:pt>
                <c:pt idx="170">
                  <c:v>-4.9504005684740504E-2</c:v>
                </c:pt>
                <c:pt idx="171">
                  <c:v>-4.9206839427151726E-2</c:v>
                </c:pt>
                <c:pt idx="172">
                  <c:v>-4.8913278755656805E-2</c:v>
                </c:pt>
                <c:pt idx="173">
                  <c:v>-4.862325746175418E-2</c:v>
                </c:pt>
                <c:pt idx="174">
                  <c:v>-4.8336710969386389E-2</c:v>
                </c:pt>
                <c:pt idx="175">
                  <c:v>-4.8053576284372797E-2</c:v>
                </c:pt>
                <c:pt idx="176">
                  <c:v>-4.7773791945728006E-2</c:v>
                </c:pt>
                <c:pt idx="177">
                  <c:v>-4.749729797878359E-2</c:v>
                </c:pt>
                <c:pt idx="178">
                  <c:v>-4.7224035850035359E-2</c:v>
                </c:pt>
                <c:pt idx="179">
                  <c:v>-4.6953948423641985E-2</c:v>
                </c:pt>
                <c:pt idx="180">
                  <c:v>-4.6686979919504025E-2</c:v>
                </c:pt>
                <c:pt idx="181">
                  <c:v>-4.6423075872856677E-2</c:v>
                </c:pt>
                <c:pt idx="182">
                  <c:v>-4.6162183095312281E-2</c:v>
                </c:pt>
                <c:pt idx="183">
                  <c:v>-4.5904249637291686E-2</c:v>
                </c:pt>
                <c:pt idx="184">
                  <c:v>-4.5649224751786593E-2</c:v>
                </c:pt>
                <c:pt idx="185">
                  <c:v>-4.5397058859398078E-2</c:v>
                </c:pt>
                <c:pt idx="186">
                  <c:v>-4.5147703514598445E-2</c:v>
                </c:pt>
                <c:pt idx="187">
                  <c:v>-4.4901111373166526E-2</c:v>
                </c:pt>
                <c:pt idx="188">
                  <c:v>-4.4657236160748813E-2</c:v>
                </c:pt>
                <c:pt idx="189">
                  <c:v>-4.4416032642500658E-2</c:v>
                </c:pt>
                <c:pt idx="190">
                  <c:v>-4.4177456593764673E-2</c:v>
                </c:pt>
                <c:pt idx="191">
                  <c:v>-4.3941464771744418E-2</c:v>
                </c:pt>
                <c:pt idx="192">
                  <c:v>-4.3708014888134077E-2</c:v>
                </c:pt>
                <c:pt idx="193">
                  <c:v>-4.3477065582666681E-2</c:v>
                </c:pt>
                <c:pt idx="194">
                  <c:v>-4.3248576397544411E-2</c:v>
                </c:pt>
                <c:pt idx="195">
                  <c:v>-4.3022507752716897E-2</c:v>
                </c:pt>
                <c:pt idx="196">
                  <c:v>-4.2798820921974616E-2</c:v>
                </c:pt>
                <c:pt idx="197">
                  <c:v>-4.2577478009825864E-2</c:v>
                </c:pt>
                <c:pt idx="198">
                  <c:v>-4.2358441929127473E-2</c:v>
                </c:pt>
                <c:pt idx="199">
                  <c:v>-4.2141676379440322E-2</c:v>
                </c:pt>
                <c:pt idx="200">
                  <c:v>-4.1927145826082458E-2</c:v>
                </c:pt>
                <c:pt idx="201">
                  <c:v>-4.1714815479853402E-2</c:v>
                </c:pt>
                <c:pt idx="202">
                  <c:v>-4.1504651277404471E-2</c:v>
                </c:pt>
                <c:pt idx="203">
                  <c:v>-4.129661986223112E-2</c:v>
                </c:pt>
                <c:pt idx="204">
                  <c:v>-4.1090688566264459E-2</c:v>
                </c:pt>
                <c:pt idx="205">
                  <c:v>-4.0886825392039423E-2</c:v>
                </c:pt>
                <c:pt idx="206">
                  <c:v>-4.0684998995418942E-2</c:v>
                </c:pt>
                <c:pt idx="207">
                  <c:v>-4.0485178668853629E-2</c:v>
                </c:pt>
                <c:pt idx="208">
                  <c:v>-4.0287334325157513E-2</c:v>
                </c:pt>
                <c:pt idx="209">
                  <c:v>-4.0091436481781505E-2</c:v>
                </c:pt>
                <c:pt idx="210">
                  <c:v>-3.9897456245566482E-2</c:v>
                </c:pt>
                <c:pt idx="211">
                  <c:v>-3.9705365297958962E-2</c:v>
                </c:pt>
                <c:pt idx="212">
                  <c:v>-3.9515135880673118E-2</c:v>
                </c:pt>
                <c:pt idx="213">
                  <c:v>-3.9326740781783179E-2</c:v>
                </c:pt>
                <c:pt idx="214">
                  <c:v>-3.9140153322231253E-2</c:v>
                </c:pt>
                <c:pt idx="215">
                  <c:v>-3.8955347342736021E-2</c:v>
                </c:pt>
                <c:pt idx="216">
                  <c:v>-3.8772297191088448E-2</c:v>
                </c:pt>
                <c:pt idx="217">
                  <c:v>-3.8590977709820923E-2</c:v>
                </c:pt>
                <c:pt idx="218">
                  <c:v>-3.8411364224237424E-2</c:v>
                </c:pt>
                <c:pt idx="219">
                  <c:v>-3.8233432530791839E-2</c:v>
                </c:pt>
                <c:pt idx="220">
                  <c:v>-3.8057158885803043E-2</c:v>
                </c:pt>
                <c:pt idx="221">
                  <c:v>-3.7882519994495135E-2</c:v>
                </c:pt>
                <c:pt idx="222">
                  <c:v>-3.7709493000351792E-2</c:v>
                </c:pt>
                <c:pt idx="223">
                  <c:v>-3.7538055474774443E-2</c:v>
                </c:pt>
                <c:pt idx="224">
                  <c:v>-3.736818540703403E-2</c:v>
                </c:pt>
                <c:pt idx="225">
                  <c:v>-3.7199861194506564E-2</c:v>
                </c:pt>
                <c:pt idx="226">
                  <c:v>-3.7033061633183095E-2</c:v>
                </c:pt>
                <c:pt idx="227">
                  <c:v>-3.6867765908445302E-2</c:v>
                </c:pt>
                <c:pt idx="228">
                  <c:v>-3.6703953586097779E-2</c:v>
                </c:pt>
                <c:pt idx="229">
                  <c:v>-3.6541604603648657E-2</c:v>
                </c:pt>
                <c:pt idx="230">
                  <c:v>-3.6380699261830775E-2</c:v>
                </c:pt>
                <c:pt idx="231">
                  <c:v>-3.6221218216355426E-2</c:v>
                </c:pt>
                <c:pt idx="232">
                  <c:v>-3.6063142469891264E-2</c:v>
                </c:pt>
                <c:pt idx="233">
                  <c:v>-3.5906453364261251E-2</c:v>
                </c:pt>
                <c:pt idx="234">
                  <c:v>-3.5751132572850647E-2</c:v>
                </c:pt>
                <c:pt idx="235">
                  <c:v>-3.5597162093219462E-2</c:v>
                </c:pt>
                <c:pt idx="236">
                  <c:v>-3.5444524239912789E-2</c:v>
                </c:pt>
                <c:pt idx="237">
                  <c:v>-3.529320163746303E-2</c:v>
                </c:pt>
                <c:pt idx="238">
                  <c:v>-3.5143177213577848E-2</c:v>
                </c:pt>
                <c:pt idx="239">
                  <c:v>-3.4994434192508105E-2</c:v>
                </c:pt>
                <c:pt idx="240">
                  <c:v>-3.4846956088590481E-2</c:v>
                </c:pt>
                <c:pt idx="241">
                  <c:v>-3.4700726699958911E-2</c:v>
                </c:pt>
                <c:pt idx="242">
                  <c:v>-3.4555730102420225E-2</c:v>
                </c:pt>
                <c:pt idx="243">
                  <c:v>-3.4411950643488606E-2</c:v>
                </c:pt>
                <c:pt idx="244">
                  <c:v>-3.4269372936574109E-2</c:v>
                </c:pt>
                <c:pt idx="245">
                  <c:v>-3.4127981855320906E-2</c:v>
                </c:pt>
                <c:pt idx="246">
                  <c:v>-3.3987762528090146E-2</c:v>
                </c:pt>
                <c:pt idx="247">
                  <c:v>-3.3848700332583866E-2</c:v>
                </c:pt>
                <c:pt idx="248">
                  <c:v>-3.3710780890604905E-2</c:v>
                </c:pt>
                <c:pt idx="249">
                  <c:v>-3.3573990062949755E-2</c:v>
                </c:pt>
                <c:pt idx="250">
                  <c:v>-3.3438313944429365E-2</c:v>
                </c:pt>
                <c:pt idx="251">
                  <c:v>-3.3303738859015136E-2</c:v>
                </c:pt>
                <c:pt idx="252">
                  <c:v>-3.3170251355105665E-2</c:v>
                </c:pt>
                <c:pt idx="253">
                  <c:v>-3.3037838200911177E-2</c:v>
                </c:pt>
                <c:pt idx="254">
                  <c:v>-3.2906486379952089E-2</c:v>
                </c:pt>
                <c:pt idx="255">
                  <c:v>-3.2776183086668437E-2</c:v>
                </c:pt>
                <c:pt idx="256">
                  <c:v>-3.264691572213678E-2</c:v>
                </c:pt>
                <c:pt idx="257">
                  <c:v>-3.2518671889891923E-2</c:v>
                </c:pt>
                <c:pt idx="258">
                  <c:v>-3.239143939185006E-2</c:v>
                </c:pt>
                <c:pt idx="259">
                  <c:v>-3.2265206224330621E-2</c:v>
                </c:pt>
                <c:pt idx="260">
                  <c:v>-3.2139960574174085E-2</c:v>
                </c:pt>
                <c:pt idx="261">
                  <c:v>-3.2015690814952993E-2</c:v>
                </c:pt>
                <c:pt idx="262">
                  <c:v>-3.1892385503273495E-2</c:v>
                </c:pt>
                <c:pt idx="263">
                  <c:v>-3.1770033375165041E-2</c:v>
                </c:pt>
                <c:pt idx="264">
                  <c:v>-3.1648623342555596E-2</c:v>
                </c:pt>
                <c:pt idx="265">
                  <c:v>-3.1528144489830164E-2</c:v>
                </c:pt>
                <c:pt idx="266">
                  <c:v>-3.1408586070470271E-2</c:v>
                </c:pt>
                <c:pt idx="267">
                  <c:v>-3.1289937503772056E-2</c:v>
                </c:pt>
                <c:pt idx="268">
                  <c:v>-3.1172188371641089E-2</c:v>
                </c:pt>
                <c:pt idx="269">
                  <c:v>-3.1055328415461481E-2</c:v>
                </c:pt>
                <c:pt idx="270">
                  <c:v>-3.0939347533037703E-2</c:v>
                </c:pt>
                <c:pt idx="271">
                  <c:v>-3.0824235775606598E-2</c:v>
                </c:pt>
                <c:pt idx="272">
                  <c:v>-3.0709983344918288E-2</c:v>
                </c:pt>
                <c:pt idx="273">
                  <c:v>-3.0596580590383626E-2</c:v>
                </c:pt>
                <c:pt idx="274">
                  <c:v>-3.0484018006286757E-2</c:v>
                </c:pt>
                <c:pt idx="275">
                  <c:v>-3.0372286229060848E-2</c:v>
                </c:pt>
                <c:pt idx="276">
                  <c:v>-3.0261376034625469E-2</c:v>
                </c:pt>
                <c:pt idx="277">
                  <c:v>-3.0151278335783842E-2</c:v>
                </c:pt>
                <c:pt idx="278">
                  <c:v>-3.0041984179678488E-2</c:v>
                </c:pt>
                <c:pt idx="279">
                  <c:v>-2.9933484745303773E-2</c:v>
                </c:pt>
                <c:pt idx="280">
                  <c:v>-2.9825771341073726E-2</c:v>
                </c:pt>
                <c:pt idx="281">
                  <c:v>-2.9718835402443824E-2</c:v>
                </c:pt>
                <c:pt idx="282">
                  <c:v>-2.9612668489585294E-2</c:v>
                </c:pt>
                <c:pt idx="283">
                  <c:v>-2.9507262285110622E-2</c:v>
                </c:pt>
                <c:pt idx="284">
                  <c:v>-2.9402608591848796E-2</c:v>
                </c:pt>
                <c:pt idx="285">
                  <c:v>-2.9298699330669267E-2</c:v>
                </c:pt>
                <c:pt idx="286">
                  <c:v>-2.9195526538353212E-2</c:v>
                </c:pt>
                <c:pt idx="287">
                  <c:v>-2.9093082365510857E-2</c:v>
                </c:pt>
                <c:pt idx="288">
                  <c:v>-2.8991359074543824E-2</c:v>
                </c:pt>
                <c:pt idx="289">
                  <c:v>-2.8890349037651385E-2</c:v>
                </c:pt>
                <c:pt idx="290">
                  <c:v>-2.879004473487929E-2</c:v>
                </c:pt>
                <c:pt idx="291">
                  <c:v>-2.8690438752210404E-2</c:v>
                </c:pt>
                <c:pt idx="292">
                  <c:v>-2.8591523779695871E-2</c:v>
                </c:pt>
                <c:pt idx="293">
                  <c:v>-2.8493292609625985E-2</c:v>
                </c:pt>
                <c:pt idx="294">
                  <c:v>-2.8395738134739584E-2</c:v>
                </c:pt>
                <c:pt idx="295">
                  <c:v>-2.8298853346471212E-2</c:v>
                </c:pt>
                <c:pt idx="296">
                  <c:v>-2.8202631333235011E-2</c:v>
                </c:pt>
                <c:pt idx="297">
                  <c:v>-2.8107065278744466E-2</c:v>
                </c:pt>
                <c:pt idx="298">
                  <c:v>-2.8012148460367144E-2</c:v>
                </c:pt>
                <c:pt idx="299">
                  <c:v>-2.7917874247513508E-2</c:v>
                </c:pt>
                <c:pt idx="300">
                  <c:v>-2.7824236100059147E-2</c:v>
                </c:pt>
                <c:pt idx="301">
                  <c:v>-2.7731227566799344E-2</c:v>
                </c:pt>
                <c:pt idx="302">
                  <c:v>-2.7638842283935552E-2</c:v>
                </c:pt>
                <c:pt idx="303">
                  <c:v>-2.7547073973592646E-2</c:v>
                </c:pt>
                <c:pt idx="304">
                  <c:v>-2.7455916442366543E-2</c:v>
                </c:pt>
                <c:pt idx="305">
                  <c:v>-2.7365363579901211E-2</c:v>
                </c:pt>
                <c:pt idx="306">
                  <c:v>-2.7275409357494517E-2</c:v>
                </c:pt>
                <c:pt idx="307">
                  <c:v>-2.7186047826732247E-2</c:v>
                </c:pt>
                <c:pt idx="308">
                  <c:v>-2.7097273118149478E-2</c:v>
                </c:pt>
                <c:pt idx="309">
                  <c:v>-2.7009079439918867E-2</c:v>
                </c:pt>
                <c:pt idx="310">
                  <c:v>-2.6921461076565012E-2</c:v>
                </c:pt>
                <c:pt idx="311">
                  <c:v>-2.683441238770453E-2</c:v>
                </c:pt>
                <c:pt idx="312">
                  <c:v>-2.6747927806810991E-2</c:v>
                </c:pt>
                <c:pt idx="313">
                  <c:v>-2.6662001840004279E-2</c:v>
                </c:pt>
                <c:pt idx="314">
                  <c:v>-2.6576629064863869E-2</c:v>
                </c:pt>
                <c:pt idx="315">
                  <c:v>-2.6491804129265318E-2</c:v>
                </c:pt>
                <c:pt idx="316">
                  <c:v>-2.6407521750239533E-2</c:v>
                </c:pt>
                <c:pt idx="317">
                  <c:v>-2.6323776712854255E-2</c:v>
                </c:pt>
                <c:pt idx="318">
                  <c:v>-2.6240563869117349E-2</c:v>
                </c:pt>
                <c:pt idx="319">
                  <c:v>-2.615787813690125E-2</c:v>
                </c:pt>
                <c:pt idx="320">
                  <c:v>-2.6075714498888226E-2</c:v>
                </c:pt>
                <c:pt idx="321">
                  <c:v>-2.5994068001535864E-2</c:v>
                </c:pt>
                <c:pt idx="322">
                  <c:v>-2.5912933754062482E-2</c:v>
                </c:pt>
                <c:pt idx="323">
                  <c:v>-2.5832306927451847E-2</c:v>
                </c:pt>
                <c:pt idx="324">
                  <c:v>-2.5752182753476925E-2</c:v>
                </c:pt>
                <c:pt idx="325">
                  <c:v>-2.5672556523742066E-2</c:v>
                </c:pt>
                <c:pt idx="326">
                  <c:v>-2.5593423588743454E-2</c:v>
                </c:pt>
                <c:pt idx="327">
                  <c:v>-2.5514779356947175E-2</c:v>
                </c:pt>
                <c:pt idx="328">
                  <c:v>-2.5436619293884615E-2</c:v>
                </c:pt>
                <c:pt idx="329">
                  <c:v>-2.5358938921264933E-2</c:v>
                </c:pt>
                <c:pt idx="330">
                  <c:v>-2.5281733816103949E-2</c:v>
                </c:pt>
                <c:pt idx="331">
                  <c:v>-2.5204999609869379E-2</c:v>
                </c:pt>
                <c:pt idx="332">
                  <c:v>-2.5128731987641904E-2</c:v>
                </c:pt>
                <c:pt idx="333">
                  <c:v>-2.505292668729173E-2</c:v>
                </c:pt>
                <c:pt idx="334">
                  <c:v>-2.4977579498670403E-2</c:v>
                </c:pt>
                <c:pt idx="335">
                  <c:v>-2.4902686262817421E-2</c:v>
                </c:pt>
                <c:pt idx="336">
                  <c:v>-2.4828242871181398E-2</c:v>
                </c:pt>
                <c:pt idx="337">
                  <c:v>-2.4754245264855538E-2</c:v>
                </c:pt>
                <c:pt idx="338">
                  <c:v>-2.4680689433826928E-2</c:v>
                </c:pt>
                <c:pt idx="339">
                  <c:v>-2.4607571416239541E-2</c:v>
                </c:pt>
                <c:pt idx="340">
                  <c:v>-2.4534887297670543E-2</c:v>
                </c:pt>
                <c:pt idx="341">
                  <c:v>-2.4462633210419669E-2</c:v>
                </c:pt>
                <c:pt idx="342">
                  <c:v>-2.4390805332811415E-2</c:v>
                </c:pt>
                <c:pt idx="343">
                  <c:v>-2.4319399888509681E-2</c:v>
                </c:pt>
                <c:pt idx="344">
                  <c:v>-2.4248413145844749E-2</c:v>
                </c:pt>
                <c:pt idx="345">
                  <c:v>-2.4177841417152211E-2</c:v>
                </c:pt>
                <c:pt idx="346">
                  <c:v>-2.4107681058123651E-2</c:v>
                </c:pt>
                <c:pt idx="347">
                  <c:v>-2.4037928467168838E-2</c:v>
                </c:pt>
                <c:pt idx="348">
                  <c:v>-2.3968580084789203E-2</c:v>
                </c:pt>
                <c:pt idx="349">
                  <c:v>-2.3899632392962316E-2</c:v>
                </c:pt>
                <c:pt idx="350">
                  <c:v>-2.3831081914537228E-2</c:v>
                </c:pt>
                <c:pt idx="351">
                  <c:v>-2.376292521264033E-2</c:v>
                </c:pt>
                <c:pt idx="352">
                  <c:v>-2.369515889009164E-2</c:v>
                </c:pt>
                <c:pt idx="353">
                  <c:v>-2.3627779588831214E-2</c:v>
                </c:pt>
                <c:pt idx="354">
                  <c:v>-2.356078398935554E-2</c:v>
                </c:pt>
                <c:pt idx="355">
                  <c:v>-2.3494168810163658E-2</c:v>
                </c:pt>
                <c:pt idx="356">
                  <c:v>-2.3427930807212838E-2</c:v>
                </c:pt>
                <c:pt idx="357">
                  <c:v>-2.3362066773383643E-2</c:v>
                </c:pt>
                <c:pt idx="358">
                  <c:v>-2.3296573537954141E-2</c:v>
                </c:pt>
                <c:pt idx="359">
                  <c:v>-2.3231447966083105E-2</c:v>
                </c:pt>
                <c:pt idx="360">
                  <c:v>-2.3166686958302051E-2</c:v>
                </c:pt>
                <c:pt idx="361">
                  <c:v>-2.3102287450015895E-2</c:v>
                </c:pt>
                <c:pt idx="362">
                  <c:v>-2.303824641101207E-2</c:v>
                </c:pt>
                <c:pt idx="363">
                  <c:v>-2.2974560844977943E-2</c:v>
                </c:pt>
                <c:pt idx="364">
                  <c:v>-2.2911227789026357E-2</c:v>
                </c:pt>
                <c:pt idx="365">
                  <c:v>-2.2848244313229214E-2</c:v>
                </c:pt>
                <c:pt idx="366">
                  <c:v>-2.2785607520158721E-2</c:v>
                </c:pt>
                <c:pt idx="367">
                  <c:v>-2.2723314544436483E-2</c:v>
                </c:pt>
                <c:pt idx="368">
                  <c:v>-2.2661362552290003E-2</c:v>
                </c:pt>
                <c:pt idx="369">
                  <c:v>-2.2599748741116515E-2</c:v>
                </c:pt>
                <c:pt idx="370">
                  <c:v>-2.2538470339054168E-2</c:v>
                </c:pt>
                <c:pt idx="371">
                  <c:v>-2.2477524604560224E-2</c:v>
                </c:pt>
                <c:pt idx="372">
                  <c:v>-2.2416908825996142E-2</c:v>
                </c:pt>
                <c:pt idx="373">
                  <c:v>-2.2356620321219645E-2</c:v>
                </c:pt>
                <c:pt idx="374">
                  <c:v>-2.229665643718326E-2</c:v>
                </c:pt>
                <c:pt idx="375">
                  <c:v>-2.223701454953959E-2</c:v>
                </c:pt>
                <c:pt idx="376">
                  <c:v>-2.2177692062252966E-2</c:v>
                </c:pt>
                <c:pt idx="377">
                  <c:v>-2.2118686407217345E-2</c:v>
                </c:pt>
                <c:pt idx="378">
                  <c:v>-2.2059995043880488E-2</c:v>
                </c:pt>
                <c:pt idx="379">
                  <c:v>-2.2001615458874156E-2</c:v>
                </c:pt>
                <c:pt idx="380">
                  <c:v>-2.194354516565027E-2</c:v>
                </c:pt>
                <c:pt idx="381">
                  <c:v>-2.1885781704122982E-2</c:v>
                </c:pt>
                <c:pt idx="382">
                  <c:v>-2.1828322640316318E-2</c:v>
                </c:pt>
                <c:pt idx="383">
                  <c:v>-2.1771165566017704E-2</c:v>
                </c:pt>
                <c:pt idx="384">
                  <c:v>-2.1714308098436743E-2</c:v>
                </c:pt>
                <c:pt idx="385">
                  <c:v>-2.165774787986962E-2</c:v>
                </c:pt>
                <c:pt idx="386">
                  <c:v>-2.1601482577368741E-2</c:v>
                </c:pt>
                <c:pt idx="387">
                  <c:v>-2.1545509882417602E-2</c:v>
                </c:pt>
                <c:pt idx="388">
                  <c:v>-2.1489827510610744E-2</c:v>
                </c:pt>
                <c:pt idx="389">
                  <c:v>-2.1434433201338872E-2</c:v>
                </c:pt>
                <c:pt idx="390">
                  <c:v>-2.1379324717478745E-2</c:v>
                </c:pt>
                <c:pt idx="391">
                  <c:v>-2.1324499845088035E-2</c:v>
                </c:pt>
                <c:pt idx="392">
                  <c:v>-2.126995639310492E-2</c:v>
                </c:pt>
                <c:pt idx="393">
                  <c:v>-2.1215692193052287E-2</c:v>
                </c:pt>
                <c:pt idx="394">
                  <c:v>-2.1161705098746639E-2</c:v>
                </c:pt>
                <c:pt idx="395">
                  <c:v>-2.110799298601141E-2</c:v>
                </c:pt>
                <c:pt idx="396">
                  <c:v>-2.105455375239472E-2</c:v>
                </c:pt>
                <c:pt idx="397">
                  <c:v>-2.1001385316891549E-2</c:v>
                </c:pt>
                <c:pt idx="398">
                  <c:v>-2.0948485619670092E-2</c:v>
                </c:pt>
                <c:pt idx="399">
                  <c:v>-2.0895852621802317E-2</c:v>
                </c:pt>
                <c:pt idx="400">
                  <c:v>-2.0843484304998709E-2</c:v>
                </c:pt>
                <c:pt idx="401">
                  <c:v>-2.0791378671346953E-2</c:v>
                </c:pt>
                <c:pt idx="402">
                  <c:v>-2.0739533743054674E-2</c:v>
                </c:pt>
                <c:pt idx="403">
                  <c:v>-2.0687947562196021E-2</c:v>
                </c:pt>
                <c:pt idx="404">
                  <c:v>-2.0636618190462138E-2</c:v>
                </c:pt>
                <c:pt idx="405">
                  <c:v>-2.0585543708915317E-2</c:v>
                </c:pt>
                <c:pt idx="406">
                  <c:v>-2.0534722217746913E-2</c:v>
                </c:pt>
                <c:pt idx="407">
                  <c:v>-2.048415183603889E-2</c:v>
                </c:pt>
                <c:pt idx="408">
                  <c:v>-2.0433830701528911E-2</c:v>
                </c:pt>
                <c:pt idx="409">
                  <c:v>-2.0383756970378922E-2</c:v>
                </c:pt>
                <c:pt idx="410">
                  <c:v>-2.0333928816947223E-2</c:v>
                </c:pt>
                <c:pt idx="411">
                  <c:v>-2.0284344433563885E-2</c:v>
                </c:pt>
                <c:pt idx="412">
                  <c:v>-2.0235002030309559E-2</c:v>
                </c:pt>
                <c:pt idx="413">
                  <c:v>-2.0185899834797429E-2</c:v>
                </c:pt>
                <c:pt idx="414">
                  <c:v>-2.0137036091958521E-2</c:v>
                </c:pt>
                <c:pt idx="415">
                  <c:v>-2.0088409063830078E-2</c:v>
                </c:pt>
                <c:pt idx="416">
                  <c:v>-2.0040017029347042E-2</c:v>
                </c:pt>
                <c:pt idx="417">
                  <c:v>-1.9991858284136681E-2</c:v>
                </c:pt>
                <c:pt idx="418">
                  <c:v>-1.9943931140316052E-2</c:v>
                </c:pt>
                <c:pt idx="419">
                  <c:v>-1.9896233926292587E-2</c:v>
                </c:pt>
                <c:pt idx="420">
                  <c:v>-1.9848764986567409E-2</c:v>
                </c:pt>
                <c:pt idx="421">
                  <c:v>-1.9801522681541631E-2</c:v>
                </c:pt>
                <c:pt idx="422">
                  <c:v>-1.9754505387325403E-2</c:v>
                </c:pt>
                <c:pt idx="423">
                  <c:v>-1.970771149554967E-2</c:v>
                </c:pt>
                <c:pt idx="424">
                  <c:v>-1.9661139413180716E-2</c:v>
                </c:pt>
                <c:pt idx="425">
                  <c:v>-1.9614787562337331E-2</c:v>
                </c:pt>
                <c:pt idx="426">
                  <c:v>-1.9568654380110549E-2</c:v>
                </c:pt>
                <c:pt idx="427">
                  <c:v>-1.9522738318386038E-2</c:v>
                </c:pt>
                <c:pt idx="428">
                  <c:v>-1.9477037843668988E-2</c:v>
                </c:pt>
                <c:pt idx="429">
                  <c:v>-1.9431551436911464E-2</c:v>
                </c:pt>
                <c:pt idx="430">
                  <c:v>-1.9386277593342233E-2</c:v>
                </c:pt>
                <c:pt idx="431">
                  <c:v>-1.9341214822298999E-2</c:v>
                </c:pt>
                <c:pt idx="432">
                  <c:v>-1.9296361647062978E-2</c:v>
                </c:pt>
                <c:pt idx="433">
                  <c:v>-1.9251716604695823E-2</c:v>
                </c:pt>
                <c:pt idx="434">
                  <c:v>-1.9207278245878843E-2</c:v>
                </c:pt>
                <c:pt idx="435">
                  <c:v>-1.9163045134754458E-2</c:v>
                </c:pt>
                <c:pt idx="436">
                  <c:v>-1.9119015848769846E-2</c:v>
                </c:pt>
                <c:pt idx="437">
                  <c:v>-1.9075188978522846E-2</c:v>
                </c:pt>
                <c:pt idx="438">
                  <c:v>-1.9031563127609934E-2</c:v>
                </c:pt>
                <c:pt idx="439">
                  <c:v>-1.8988136912476302E-2</c:v>
                </c:pt>
                <c:pt idx="440">
                  <c:v>-1.8944908962268088E-2</c:v>
                </c:pt>
                <c:pt idx="441">
                  <c:v>-1.8901877918686565E-2</c:v>
                </c:pt>
                <c:pt idx="442">
                  <c:v>-1.8859042435844374E-2</c:v>
                </c:pt>
                <c:pt idx="443">
                  <c:v>-1.8816401180123753E-2</c:v>
                </c:pt>
                <c:pt idx="444">
                  <c:v>-1.8773952830036647E-2</c:v>
                </c:pt>
                <c:pt idx="445">
                  <c:v>-1.8731696076086806E-2</c:v>
                </c:pt>
                <c:pt idx="446">
                  <c:v>-1.8689629620633721E-2</c:v>
                </c:pt>
                <c:pt idx="447">
                  <c:v>-1.8647752177758412E-2</c:v>
                </c:pt>
                <c:pt idx="448">
                  <c:v>-1.8606062473131072E-2</c:v>
                </c:pt>
                <c:pt idx="449">
                  <c:v>-1.8564559243880462E-2</c:v>
                </c:pt>
                <c:pt idx="450">
                  <c:v>-1.852324123846508E-2</c:v>
                </c:pt>
                <c:pt idx="451">
                  <c:v>-1.848210721654614E-2</c:v>
                </c:pt>
                <c:pt idx="452">
                  <c:v>-1.8441155948862128E-2</c:v>
                </c:pt>
                <c:pt idx="453">
                  <c:v>-1.8400386217105175E-2</c:v>
                </c:pt>
                <c:pt idx="454">
                  <c:v>-1.8359796813798988E-2</c:v>
                </c:pt>
                <c:pt idx="455">
                  <c:v>-1.8319386542178483E-2</c:v>
                </c:pt>
                <c:pt idx="456">
                  <c:v>-1.8279154216070972E-2</c:v>
                </c:pt>
                <c:pt idx="457">
                  <c:v>-1.8239098659778966E-2</c:v>
                </c:pt>
                <c:pt idx="458">
                  <c:v>-1.819921870796452E-2</c:v>
                </c:pt>
                <c:pt idx="459">
                  <c:v>-1.8159513205535115E-2</c:v>
                </c:pt>
                <c:pt idx="460">
                  <c:v>-1.8119981007531035E-2</c:v>
                </c:pt>
                <c:pt idx="461">
                  <c:v>-1.808062097901425E-2</c:v>
                </c:pt>
                <c:pt idx="462">
                  <c:v>-1.8041431994958754E-2</c:v>
                </c:pt>
                <c:pt idx="463">
                  <c:v>-1.8002412940142317E-2</c:v>
                </c:pt>
                <c:pt idx="464">
                  <c:v>-1.7963562709039732E-2</c:v>
                </c:pt>
                <c:pt idx="465">
                  <c:v>-1.7924880205717347E-2</c:v>
                </c:pt>
                <c:pt idx="466">
                  <c:v>-1.7886364343729064E-2</c:v>
                </c:pt>
                <c:pt idx="467">
                  <c:v>-1.7848014046013657E-2</c:v>
                </c:pt>
                <c:pt idx="468">
                  <c:v>-1.7809828244793404E-2</c:v>
                </c:pt>
                <c:pt idx="469">
                  <c:v>-1.7771805881474069E-2</c:v>
                </c:pt>
                <c:pt idx="470">
                  <c:v>-1.7733945906546193E-2</c:v>
                </c:pt>
                <c:pt idx="471">
                  <c:v>-1.7696247279487556E-2</c:v>
                </c:pt>
                <c:pt idx="472">
                  <c:v>-1.7658708968667031E-2</c:v>
                </c:pt>
                <c:pt idx="473">
                  <c:v>-1.7621329951249591E-2</c:v>
                </c:pt>
                <c:pt idx="474">
                  <c:v>-1.7584109213102536E-2</c:v>
                </c:pt>
                <c:pt idx="475">
                  <c:v>-1.7547045748702934E-2</c:v>
                </c:pt>
                <c:pt idx="476">
                  <c:v>-1.7510138561046277E-2</c:v>
                </c:pt>
                <c:pt idx="477">
                  <c:v>-1.7473386661556248E-2</c:v>
                </c:pt>
                <c:pt idx="478">
                  <c:v>-1.7436789069995632E-2</c:v>
                </c:pt>
                <c:pt idx="479">
                  <c:v>-1.740034481437841E-2</c:v>
                </c:pt>
                <c:pt idx="480">
                  <c:v>-1.7364052930882931E-2</c:v>
                </c:pt>
                <c:pt idx="481">
                  <c:v>-1.7327912463766179E-2</c:v>
                </c:pt>
                <c:pt idx="482">
                  <c:v>-1.7291922465279122E-2</c:v>
                </c:pt>
                <c:pt idx="483">
                  <c:v>-1.7256081995583119E-2</c:v>
                </c:pt>
                <c:pt idx="484">
                  <c:v>-1.7220390122667403E-2</c:v>
                </c:pt>
                <c:pt idx="485">
                  <c:v>-1.7184845922267593E-2</c:v>
                </c:pt>
                <c:pt idx="486">
                  <c:v>-1.714944847778517E-2</c:v>
                </c:pt>
                <c:pt idx="487">
                  <c:v>-1.7114196880208019E-2</c:v>
                </c:pt>
                <c:pt idx="488">
                  <c:v>-1.7079090228031963E-2</c:v>
                </c:pt>
                <c:pt idx="489">
                  <c:v>-1.7044127627183187E-2</c:v>
                </c:pt>
                <c:pt idx="490">
                  <c:v>-1.7009308190941753E-2</c:v>
                </c:pt>
                <c:pt idx="491">
                  <c:v>-1.6974631039865927E-2</c:v>
                </c:pt>
                <c:pt idx="492">
                  <c:v>-1.6940095301717546E-2</c:v>
                </c:pt>
                <c:pt idx="493">
                  <c:v>-1.6905700111388235E-2</c:v>
                </c:pt>
                <c:pt idx="494">
                  <c:v>-1.6871444610826583E-2</c:v>
                </c:pt>
                <c:pt idx="495">
                  <c:v>-1.6837327948966141E-2</c:v>
                </c:pt>
                <c:pt idx="496">
                  <c:v>-1.68033492816544E-2</c:v>
                </c:pt>
                <c:pt idx="497">
                  <c:v>-1.676950777158254E-2</c:v>
                </c:pt>
                <c:pt idx="498">
                  <c:v>-1.6735802588216091E-2</c:v>
                </c:pt>
                <c:pt idx="499">
                  <c:v>-1.6702232907726419E-2</c:v>
                </c:pt>
              </c:numCache>
            </c:numRef>
          </c:yVal>
          <c:smooth val="1"/>
          <c:extLst>
            <c:ext xmlns:c16="http://schemas.microsoft.com/office/drawing/2014/chart" uri="{C3380CC4-5D6E-409C-BE32-E72D297353CC}">
              <c16:uniqueId val="{00000002-0B00-4B32-B479-3E15E3CAC1D9}"/>
            </c:ext>
          </c:extLst>
        </c:ser>
        <c:dLbls>
          <c:showLegendKey val="0"/>
          <c:showVal val="0"/>
          <c:showCatName val="0"/>
          <c:showSerName val="0"/>
          <c:showPercent val="0"/>
          <c:showBubbleSize val="0"/>
        </c:dLbls>
        <c:axId val="1966859952"/>
        <c:axId val="1966448048"/>
      </c:scatterChart>
      <c:valAx>
        <c:axId val="1966859952"/>
        <c:scaling>
          <c:orientation val="minMax"/>
          <c:max val="3"/>
        </c:scaling>
        <c:delete val="0"/>
        <c:axPos val="b"/>
        <c:title>
          <c:tx>
            <c:rich>
              <a:bodyPr/>
              <a:lstStyle/>
              <a:p>
                <a:pPr>
                  <a:defRPr b="0"/>
                </a:pPr>
                <a:r>
                  <a:rPr lang="en-US" b="0"/>
                  <a:t>Frequency (rad/s)</a:t>
                </a:r>
              </a:p>
            </c:rich>
          </c:tx>
          <c:layout>
            <c:manualLayout>
              <c:xMode val="edge"/>
              <c:yMode val="edge"/>
              <c:x val="0.64881548288606805"/>
              <c:y val="0.39478346456692898"/>
            </c:manualLayout>
          </c:layout>
          <c:overlay val="0"/>
        </c:title>
        <c:numFmt formatCode="0.0" sourceLinked="0"/>
        <c:majorTickMark val="out"/>
        <c:minorTickMark val="none"/>
        <c:tickLblPos val="nextTo"/>
        <c:crossAx val="1966448048"/>
        <c:crosses val="autoZero"/>
        <c:crossBetween val="midCat"/>
      </c:valAx>
      <c:valAx>
        <c:axId val="1966448048"/>
        <c:scaling>
          <c:orientation val="minMax"/>
        </c:scaling>
        <c:delete val="0"/>
        <c:axPos val="l"/>
        <c:majorGridlines/>
        <c:title>
          <c:tx>
            <c:rich>
              <a:bodyPr rot="-5400000" vert="horz"/>
              <a:lstStyle/>
              <a:p>
                <a:pPr>
                  <a:defRPr b="0"/>
                </a:pPr>
                <a:r>
                  <a:rPr lang="en-US" b="0"/>
                  <a:t>Phase (rad)</a:t>
                </a:r>
              </a:p>
            </c:rich>
          </c:tx>
          <c:overlay val="0"/>
        </c:title>
        <c:numFmt formatCode="0" sourceLinked="0"/>
        <c:majorTickMark val="out"/>
        <c:minorTickMark val="none"/>
        <c:tickLblPos val="nextTo"/>
        <c:crossAx val="1966859952"/>
        <c:crosses val="autoZero"/>
        <c:crossBetween val="midCat"/>
      </c:valAx>
    </c:plotArea>
    <c:legend>
      <c:legendPos val="r"/>
      <c:layout>
        <c:manualLayout>
          <c:xMode val="edge"/>
          <c:yMode val="edge"/>
          <c:x val="0.14367724255056399"/>
          <c:y val="6.6048810430954202E-2"/>
          <c:w val="0.30169753334404598"/>
          <c:h val="0.18716069765472901"/>
        </c:manualLayout>
      </c:layout>
      <c:overlay val="0"/>
      <c:spPr>
        <a:solidFill>
          <a:schemeClr val="bg1"/>
        </a:solidFill>
      </c:spPr>
    </c:legend>
    <c:plotVisOnly val="1"/>
    <c:dispBlanksAs val="gap"/>
    <c:showDLblsOverMax val="0"/>
  </c:chart>
  <c:spPr>
    <a:ln>
      <a:noFill/>
    </a:ln>
  </c:spPr>
  <c:txPr>
    <a:bodyPr/>
    <a:lstStyle/>
    <a:p>
      <a:pPr>
        <a:defRPr sz="1600"/>
      </a:pPr>
      <a:endParaRPr lang="zh-CN"/>
    </a:p>
  </c:txPr>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Polar acceleration plot</a:t>
            </a:r>
          </a:p>
        </c:rich>
      </c:tx>
      <c:layout>
        <c:manualLayout>
          <c:xMode val="edge"/>
          <c:yMode val="edge"/>
          <c:x val="0.30315359751806248"/>
          <c:y val="0.90458698997489151"/>
        </c:manualLayout>
      </c:layout>
      <c:overlay val="0"/>
    </c:title>
    <c:autoTitleDeleted val="0"/>
    <c:plotArea>
      <c:layout>
        <c:manualLayout>
          <c:layoutTarget val="inner"/>
          <c:xMode val="edge"/>
          <c:yMode val="edge"/>
          <c:x val="5.9138921152887894E-2"/>
          <c:y val="0.10231288927554257"/>
          <c:w val="0.898527563001006"/>
          <c:h val="0.75172145654230482"/>
        </c:manualLayout>
      </c:layout>
      <c:scatterChart>
        <c:scatterStyle val="lineMarker"/>
        <c:varyColors val="0"/>
        <c:ser>
          <c:idx val="0"/>
          <c:order val="0"/>
          <c:tx>
            <c:v>circle fit</c:v>
          </c:tx>
          <c:spPr>
            <a:ln w="9525" cmpd="sng">
              <a:solidFill>
                <a:schemeClr val="tx1"/>
              </a:solidFill>
            </a:ln>
          </c:spPr>
          <c:marker>
            <c:symbol val="none"/>
          </c:marker>
          <c:xVal>
            <c:numRef>
              <c:f>'Mode 1'!$W$8:$W$26</c:f>
              <c:numCache>
                <c:formatCode>0.00</c:formatCode>
                <c:ptCount val="19"/>
                <c:pt idx="0">
                  <c:v>78.3</c:v>
                </c:pt>
                <c:pt idx="1">
                  <c:v>74.821350693054811</c:v>
                </c:pt>
                <c:pt idx="2">
                  <c:v>64.694496028942396</c:v>
                </c:pt>
                <c:pt idx="3">
                  <c:v>48.819251485538835</c:v>
                </c:pt>
                <c:pt idx="4">
                  <c:v>28.606202207888725</c:v>
                </c:pt>
                <c:pt idx="5">
                  <c:v>5.8513663278170123</c:v>
                </c:pt>
                <c:pt idx="6">
                  <c:v>-17.42338912877943</c:v>
                </c:pt>
                <c:pt idx="7">
                  <c:v>-39.150000000000013</c:v>
                </c:pt>
                <c:pt idx="8">
                  <c:v>-57.397961564275398</c:v>
                </c:pt>
                <c:pt idx="9">
                  <c:v>-70.545862356759415</c:v>
                </c:pt>
                <c:pt idx="10">
                  <c:v>-77.425453693427556</c:v>
                </c:pt>
                <c:pt idx="11">
                  <c:v>-77.425453693427571</c:v>
                </c:pt>
                <c:pt idx="12">
                  <c:v>-70.545862356759429</c:v>
                </c:pt>
                <c:pt idx="13">
                  <c:v>-57.397961564275434</c:v>
                </c:pt>
                <c:pt idx="14">
                  <c:v>-39.150000000000034</c:v>
                </c:pt>
                <c:pt idx="15">
                  <c:v>-17.42338912877943</c:v>
                </c:pt>
                <c:pt idx="16">
                  <c:v>5.8513663278170274</c:v>
                </c:pt>
                <c:pt idx="17">
                  <c:v>28.606202207888757</c:v>
                </c:pt>
                <c:pt idx="18">
                  <c:v>48.819251485538871</c:v>
                </c:pt>
              </c:numCache>
            </c:numRef>
          </c:xVal>
          <c:yVal>
            <c:numRef>
              <c:f>'Mode 1'!$X$8:$X$26</c:f>
              <c:numCache>
                <c:formatCode>0.00</c:formatCode>
                <c:ptCount val="19"/>
                <c:pt idx="0">
                  <c:v>-78.3</c:v>
                </c:pt>
                <c:pt idx="1">
                  <c:v>-55.220669843626197</c:v>
                </c:pt>
                <c:pt idx="2">
                  <c:v>-34.192039453618392</c:v>
                </c:pt>
                <c:pt idx="3">
                  <c:v>-17.082594922753266</c:v>
                </c:pt>
                <c:pt idx="4">
                  <c:v>-5.4125854811588141</c:v>
                </c:pt>
                <c:pt idx="5">
                  <c:v>-0.21894268071359591</c:v>
                </c:pt>
                <c:pt idx="6">
                  <c:v>-1.9631444761632082</c:v>
                </c:pt>
                <c:pt idx="7">
                  <c:v>-10.490210883678472</c:v>
                </c:pt>
                <c:pt idx="8">
                  <c:v>-25.042474632537015</c:v>
                </c:pt>
                <c:pt idx="9">
                  <c:v>-44.326903227095187</c:v>
                </c:pt>
                <c:pt idx="10">
                  <c:v>-66.629990558405524</c:v>
                </c:pt>
                <c:pt idx="11">
                  <c:v>-89.970009441594428</c:v>
                </c:pt>
                <c:pt idx="12">
                  <c:v>-112.27309677290475</c:v>
                </c:pt>
                <c:pt idx="13">
                  <c:v>-131.55752536746294</c:v>
                </c:pt>
                <c:pt idx="14">
                  <c:v>-146.10978911632151</c:v>
                </c:pt>
                <c:pt idx="15">
                  <c:v>-154.6368555238368</c:v>
                </c:pt>
                <c:pt idx="16">
                  <c:v>-156.38105731928641</c:v>
                </c:pt>
                <c:pt idx="17">
                  <c:v>-151.18741451884119</c:v>
                </c:pt>
                <c:pt idx="18">
                  <c:v>-139.51740507724668</c:v>
                </c:pt>
              </c:numCache>
            </c:numRef>
          </c:yVal>
          <c:smooth val="1"/>
          <c:extLst>
            <c:ext xmlns:c16="http://schemas.microsoft.com/office/drawing/2014/chart" uri="{C3380CC4-5D6E-409C-BE32-E72D297353CC}">
              <c16:uniqueId val="{00000000-C84F-4E43-AE95-7AC5833ED5BB}"/>
            </c:ext>
          </c:extLst>
        </c:ser>
        <c:ser>
          <c:idx val="1"/>
          <c:order val="1"/>
          <c:tx>
            <c:v>Acceleration</c:v>
          </c:tx>
          <c:spPr>
            <a:ln>
              <a:solidFill>
                <a:schemeClr val="accent1"/>
              </a:solidFill>
            </a:ln>
          </c:spPr>
          <c:marker>
            <c:symbol val="square"/>
            <c:size val="9"/>
            <c:spPr>
              <a:gradFill flip="none" rotWithShape="1">
                <a:gsLst>
                  <a:gs pos="0">
                    <a:schemeClr val="accent1"/>
                  </a:gs>
                  <a:gs pos="100000">
                    <a:srgbClr val="FFFFFF"/>
                  </a:gs>
                </a:gsLst>
                <a:lin ang="18900000" scaled="0"/>
                <a:tileRect/>
              </a:gradFill>
              <a:ln>
                <a:solidFill>
                  <a:schemeClr val="accent1"/>
                </a:solidFill>
              </a:ln>
            </c:spPr>
          </c:marker>
          <c:xVal>
            <c:numRef>
              <c:f>'Mode 1'!$G$8:$G$26</c:f>
              <c:numCache>
                <c:formatCode>0.00</c:formatCode>
                <c:ptCount val="19"/>
                <c:pt idx="0">
                  <c:v>-9.635406747390018</c:v>
                </c:pt>
                <c:pt idx="1">
                  <c:v>-26.495991032827462</c:v>
                </c:pt>
                <c:pt idx="2">
                  <c:v>-34.122244053849123</c:v>
                </c:pt>
                <c:pt idx="3">
                  <c:v>-44.160255992934978</c:v>
                </c:pt>
                <c:pt idx="4">
                  <c:v>-72.196778410393037</c:v>
                </c:pt>
                <c:pt idx="5">
                  <c:v>-73.345555670196092</c:v>
                </c:pt>
                <c:pt idx="6">
                  <c:v>-65.991710752047325</c:v>
                </c:pt>
                <c:pt idx="7">
                  <c:v>-25.871971548540014</c:v>
                </c:pt>
                <c:pt idx="8">
                  <c:v>-5.180028487507494</c:v>
                </c:pt>
                <c:pt idx="9">
                  <c:v>12.64921501237057</c:v>
                </c:pt>
                <c:pt idx="10">
                  <c:v>18.226918361325858</c:v>
                </c:pt>
                <c:pt idx="11">
                  <c:v>32.930168690798759</c:v>
                </c:pt>
                <c:pt idx="12">
                  <c:v>45.855855334468217</c:v>
                </c:pt>
                <c:pt idx="13">
                  <c:v>56.465589219882048</c:v>
                </c:pt>
                <c:pt idx="14">
                  <c:v>65.18065779603586</c:v>
                </c:pt>
                <c:pt idx="15">
                  <c:v>75.576890629426316</c:v>
                </c:pt>
                <c:pt idx="16">
                  <c:v>80.651025088321916</c:v>
                </c:pt>
                <c:pt idx="17">
                  <c:v>54.748178926131246</c:v>
                </c:pt>
                <c:pt idx="18">
                  <c:v>26.019209762501013</c:v>
                </c:pt>
              </c:numCache>
            </c:numRef>
          </c:xVal>
          <c:yVal>
            <c:numRef>
              <c:f>'Mode 1'!$H$8:$H$26</c:f>
              <c:numCache>
                <c:formatCode>0.00</c:formatCode>
                <c:ptCount val="19"/>
                <c:pt idx="0">
                  <c:v>-0.13579743952785273</c:v>
                </c:pt>
                <c:pt idx="1">
                  <c:v>-4.5916719094317084</c:v>
                </c:pt>
                <c:pt idx="2">
                  <c:v>-7.8705475400887961</c:v>
                </c:pt>
                <c:pt idx="3">
                  <c:v>-14.359932395629343</c:v>
                </c:pt>
                <c:pt idx="4">
                  <c:v>-49.032174261197518</c:v>
                </c:pt>
                <c:pt idx="5">
                  <c:v>-91.9714276991335</c:v>
                </c:pt>
                <c:pt idx="6">
                  <c:v>-122.27400971122643</c:v>
                </c:pt>
                <c:pt idx="7">
                  <c:v>-151.44231020291684</c:v>
                </c:pt>
                <c:pt idx="8">
                  <c:v>-155.95035774799661</c:v>
                </c:pt>
                <c:pt idx="9">
                  <c:v>-156.21598950203446</c:v>
                </c:pt>
                <c:pt idx="10">
                  <c:v>-154.01613399152109</c:v>
                </c:pt>
                <c:pt idx="11">
                  <c:v>-149.50729225116925</c:v>
                </c:pt>
                <c:pt idx="12">
                  <c:v>-142.76161903812695</c:v>
                </c:pt>
                <c:pt idx="13">
                  <c:v>-133.25772287235708</c:v>
                </c:pt>
                <c:pt idx="14">
                  <c:v>-122.85237205829787</c:v>
                </c:pt>
                <c:pt idx="15">
                  <c:v>-102.40351903243243</c:v>
                </c:pt>
                <c:pt idx="16">
                  <c:v>-62.593656796924201</c:v>
                </c:pt>
                <c:pt idx="17">
                  <c:v>-17.664201417282804</c:v>
                </c:pt>
                <c:pt idx="18">
                  <c:v>-2.1645672625597965</c:v>
                </c:pt>
              </c:numCache>
            </c:numRef>
          </c:yVal>
          <c:smooth val="0"/>
          <c:extLst>
            <c:ext xmlns:c16="http://schemas.microsoft.com/office/drawing/2014/chart" uri="{C3380CC4-5D6E-409C-BE32-E72D297353CC}">
              <c16:uniqueId val="{00000001-C84F-4E43-AE95-7AC5833ED5BB}"/>
            </c:ext>
          </c:extLst>
        </c:ser>
        <c:dLbls>
          <c:showLegendKey val="0"/>
          <c:showVal val="0"/>
          <c:showCatName val="0"/>
          <c:showSerName val="0"/>
          <c:showPercent val="0"/>
          <c:showBubbleSize val="0"/>
        </c:dLbls>
        <c:axId val="1966746368"/>
        <c:axId val="1966129936"/>
      </c:scatterChart>
      <c:valAx>
        <c:axId val="1966746368"/>
        <c:scaling>
          <c:orientation val="minMax"/>
          <c:min val="-100"/>
        </c:scaling>
        <c:delete val="0"/>
        <c:axPos val="b"/>
        <c:majorGridlines/>
        <c:numFmt formatCode="0" sourceLinked="0"/>
        <c:majorTickMark val="out"/>
        <c:minorTickMark val="none"/>
        <c:tickLblPos val="high"/>
        <c:crossAx val="1966129936"/>
        <c:crosses val="autoZero"/>
        <c:crossBetween val="midCat"/>
      </c:valAx>
      <c:valAx>
        <c:axId val="1966129936"/>
        <c:scaling>
          <c:orientation val="minMax"/>
          <c:max val="0"/>
          <c:min val="-150"/>
        </c:scaling>
        <c:delete val="0"/>
        <c:axPos val="l"/>
        <c:majorGridlines/>
        <c:numFmt formatCode="0" sourceLinked="0"/>
        <c:majorTickMark val="out"/>
        <c:minorTickMark val="none"/>
        <c:tickLblPos val="nextTo"/>
        <c:crossAx val="1966746368"/>
        <c:crosses val="autoZero"/>
        <c:crossBetween val="midCat"/>
      </c:valAx>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layout>
        <c:manualLayout>
          <c:xMode val="edge"/>
          <c:yMode val="edge"/>
          <c:x val="0.31387308434358085"/>
          <c:y val="0.88223105686473813"/>
        </c:manualLayout>
      </c:layout>
      <c:overlay val="0"/>
    </c:title>
    <c:autoTitleDeleted val="0"/>
    <c:plotArea>
      <c:layout>
        <c:manualLayout>
          <c:layoutTarget val="inner"/>
          <c:xMode val="edge"/>
          <c:yMode val="edge"/>
          <c:x val="0.15395522894873037"/>
          <c:y val="0.14657799109384995"/>
          <c:w val="0.76717236751029316"/>
          <c:h val="0.57967307386738831"/>
        </c:manualLayout>
      </c:layout>
      <c:scatterChart>
        <c:scatterStyle val="lineMarker"/>
        <c:varyColors val="0"/>
        <c:ser>
          <c:idx val="2"/>
          <c:order val="0"/>
          <c:tx>
            <c:v>Acceleration</c:v>
          </c:tx>
          <c:spPr>
            <a:ln>
              <a:solidFill>
                <a:schemeClr val="accent1"/>
              </a:solidFill>
            </a:ln>
          </c:spPr>
          <c:marker>
            <c:symbol val="square"/>
            <c:size val="9"/>
            <c:spPr>
              <a:gradFill flip="none" rotWithShape="1">
                <a:gsLst>
                  <a:gs pos="0">
                    <a:schemeClr val="accent1"/>
                  </a:gs>
                  <a:gs pos="100000">
                    <a:srgbClr val="FFFFFF"/>
                  </a:gs>
                </a:gsLst>
                <a:lin ang="18900000" scaled="0"/>
                <a:tileRect/>
              </a:gradFill>
              <a:ln>
                <a:solidFill>
                  <a:schemeClr val="accent1"/>
                </a:solidFill>
              </a:ln>
            </c:spPr>
          </c:marker>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1'!$E$8:$E$26</c:f>
              <c:numCache>
                <c:formatCode>0.00</c:formatCode>
                <c:ptCount val="19"/>
                <c:pt idx="0">
                  <c:v>9.6363636363636367</c:v>
                </c:pt>
                <c:pt idx="1">
                  <c:v>26.890909090909094</c:v>
                </c:pt>
                <c:pt idx="2">
                  <c:v>35.018181818181816</c:v>
                </c:pt>
                <c:pt idx="3">
                  <c:v>46.43636363636363</c:v>
                </c:pt>
                <c:pt idx="4">
                  <c:v>87.272727272727266</c:v>
                </c:pt>
                <c:pt idx="5">
                  <c:v>117.63636363636363</c:v>
                </c:pt>
                <c:pt idx="6">
                  <c:v>138.94545454545454</c:v>
                </c:pt>
                <c:pt idx="7">
                  <c:v>153.63636363636363</c:v>
                </c:pt>
                <c:pt idx="8">
                  <c:v>156.03636363636366</c:v>
                </c:pt>
                <c:pt idx="9">
                  <c:v>156.72727272727272</c:v>
                </c:pt>
                <c:pt idx="10">
                  <c:v>155.09090909090907</c:v>
                </c:pt>
                <c:pt idx="11">
                  <c:v>153.09090909090909</c:v>
                </c:pt>
                <c:pt idx="12">
                  <c:v>149.94545454545454</c:v>
                </c:pt>
                <c:pt idx="13">
                  <c:v>144.72727272727272</c:v>
                </c:pt>
                <c:pt idx="14">
                  <c:v>139.07272727272726</c:v>
                </c:pt>
                <c:pt idx="15">
                  <c:v>127.27272727272727</c:v>
                </c:pt>
                <c:pt idx="16">
                  <c:v>102.09090909090909</c:v>
                </c:pt>
                <c:pt idx="17">
                  <c:v>57.527272727272731</c:v>
                </c:pt>
                <c:pt idx="18">
                  <c:v>26.109090909090909</c:v>
                </c:pt>
              </c:numCache>
            </c:numRef>
          </c:yVal>
          <c:smooth val="0"/>
          <c:extLst>
            <c:ext xmlns:c16="http://schemas.microsoft.com/office/drawing/2014/chart" uri="{C3380CC4-5D6E-409C-BE32-E72D297353CC}">
              <c16:uniqueId val="{00000000-9C0C-4F81-B63D-B9C73E9E7CDF}"/>
            </c:ext>
          </c:extLst>
        </c:ser>
        <c:dLbls>
          <c:showLegendKey val="0"/>
          <c:showVal val="0"/>
          <c:showCatName val="0"/>
          <c:showSerName val="0"/>
          <c:showPercent val="0"/>
          <c:showBubbleSize val="0"/>
        </c:dLbls>
        <c:axId val="2024041168"/>
        <c:axId val="2024043872"/>
      </c:scatterChart>
      <c:valAx>
        <c:axId val="2024041168"/>
        <c:scaling>
          <c:orientation val="minMax"/>
          <c:max val="114"/>
          <c:min val="106"/>
        </c:scaling>
        <c:delete val="0"/>
        <c:axPos val="b"/>
        <c:majorGridlines/>
        <c:title>
          <c:tx>
            <c:rich>
              <a:bodyPr/>
              <a:lstStyle/>
              <a:p>
                <a:pPr>
                  <a:defRPr/>
                </a:pPr>
                <a:r>
                  <a:rPr lang="en-US"/>
                  <a:t>Frequency (rad/s)</a:t>
                </a:r>
              </a:p>
            </c:rich>
          </c:tx>
          <c:layout>
            <c:manualLayout>
              <c:xMode val="edge"/>
              <c:yMode val="edge"/>
              <c:x val="0.67920514372294982"/>
              <c:y val="0.81291954681956857"/>
            </c:manualLayout>
          </c:layout>
          <c:overlay val="0"/>
        </c:title>
        <c:numFmt formatCode="0.0" sourceLinked="0"/>
        <c:majorTickMark val="out"/>
        <c:minorTickMark val="none"/>
        <c:tickLblPos val="nextTo"/>
        <c:crossAx val="2024043872"/>
        <c:crosses val="autoZero"/>
        <c:crossBetween val="midCat"/>
      </c:valAx>
      <c:valAx>
        <c:axId val="2024043872"/>
        <c:scaling>
          <c:orientation val="minMax"/>
        </c:scaling>
        <c:delete val="0"/>
        <c:axPos val="l"/>
        <c:title>
          <c:tx>
            <c:rich>
              <a:bodyPr rot="-5400000" vert="horz"/>
              <a:lstStyle/>
              <a:p>
                <a:pPr>
                  <a:defRPr/>
                </a:pPr>
                <a:r>
                  <a:rPr lang="en-US"/>
                  <a:t>Magnitude</a:t>
                </a:r>
              </a:p>
            </c:rich>
          </c:tx>
          <c:layout>
            <c:manualLayout>
              <c:xMode val="edge"/>
              <c:yMode val="edge"/>
              <c:x val="1.1190253716897856E-2"/>
              <c:y val="0.11815220941030491"/>
            </c:manualLayout>
          </c:layout>
          <c:overlay val="0"/>
        </c:title>
        <c:numFmt formatCode="0" sourceLinked="0"/>
        <c:majorTickMark val="out"/>
        <c:minorTickMark val="none"/>
        <c:tickLblPos val="nextTo"/>
        <c:crossAx val="2024041168"/>
        <c:crosses val="autoZero"/>
        <c:crossBetween val="midCat"/>
      </c:valAx>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Polar velocity plot</a:t>
            </a:r>
          </a:p>
        </c:rich>
      </c:tx>
      <c:layout>
        <c:manualLayout>
          <c:xMode val="edge"/>
          <c:yMode val="edge"/>
          <c:x val="0.30930314403046977"/>
          <c:y val="0.91520871133574211"/>
        </c:manualLayout>
      </c:layout>
      <c:overlay val="0"/>
    </c:title>
    <c:autoTitleDeleted val="0"/>
    <c:plotArea>
      <c:layout>
        <c:manualLayout>
          <c:layoutTarget val="inner"/>
          <c:xMode val="edge"/>
          <c:yMode val="edge"/>
          <c:x val="0.15942702182913865"/>
          <c:y val="8.9373960267631669E-2"/>
          <c:w val="0.78736897909291059"/>
          <c:h val="0.77892526924229455"/>
        </c:manualLayout>
      </c:layout>
      <c:scatterChart>
        <c:scatterStyle val="lineMarker"/>
        <c:varyColors val="0"/>
        <c:ser>
          <c:idx val="0"/>
          <c:order val="0"/>
          <c:spPr>
            <a:ln w="9525" cmpd="sng">
              <a:solidFill>
                <a:schemeClr val="tx1"/>
              </a:solidFill>
            </a:ln>
          </c:spPr>
          <c:marker>
            <c:symbol val="none"/>
          </c:marker>
          <c:xVal>
            <c:numRef>
              <c:f>'Mode 1'!$Y$8:$Y$26</c:f>
              <c:numCache>
                <c:formatCode>0.00</c:formatCode>
                <c:ptCount val="19"/>
                <c:pt idx="0">
                  <c:v>1.44</c:v>
                </c:pt>
                <c:pt idx="1">
                  <c:v>1.4080124201660214</c:v>
                </c:pt>
                <c:pt idx="2">
                  <c:v>1.3148919175075164</c:v>
                </c:pt>
                <c:pt idx="3">
                  <c:v>1.1689126573382882</c:v>
                </c:pt>
                <c:pt idx="4">
                  <c:v>0.9830455375438043</c:v>
                </c:pt>
                <c:pt idx="5">
                  <c:v>0.77380566738222534</c:v>
                </c:pt>
                <c:pt idx="6">
                  <c:v>0.55978492755145348</c:v>
                </c:pt>
                <c:pt idx="7">
                  <c:v>0.35999999999999982</c:v>
                </c:pt>
                <c:pt idx="8">
                  <c:v>0.19220265228252498</c:v>
                </c:pt>
                <c:pt idx="9">
                  <c:v>7.1302415110258255E-2</c:v>
                </c:pt>
                <c:pt idx="10">
                  <c:v>8.041805117907419E-3</c:v>
                </c:pt>
                <c:pt idx="11">
                  <c:v>8.041805117907419E-3</c:v>
                </c:pt>
                <c:pt idx="12">
                  <c:v>7.1302415110258033E-2</c:v>
                </c:pt>
                <c:pt idx="13">
                  <c:v>0.19220265228252476</c:v>
                </c:pt>
                <c:pt idx="14">
                  <c:v>0.35999999999999965</c:v>
                </c:pt>
                <c:pt idx="15">
                  <c:v>0.55978492755145348</c:v>
                </c:pt>
                <c:pt idx="16">
                  <c:v>0.77380566738222556</c:v>
                </c:pt>
                <c:pt idx="17">
                  <c:v>0.98304553754380464</c:v>
                </c:pt>
                <c:pt idx="18">
                  <c:v>1.1689126573382884</c:v>
                </c:pt>
              </c:numCache>
            </c:numRef>
          </c:xVal>
          <c:yVal>
            <c:numRef>
              <c:f>'Mode 1'!$Z$8:$Z$26</c:f>
              <c:numCache>
                <c:formatCode>0.00</c:formatCode>
                <c:ptCount val="19"/>
                <c:pt idx="0">
                  <c:v>0</c:v>
                </c:pt>
                <c:pt idx="1">
                  <c:v>0.21222372557585104</c:v>
                </c:pt>
                <c:pt idx="2">
                  <c:v>0.40559044180580789</c:v>
                </c:pt>
                <c:pt idx="3">
                  <c:v>0.56291866737698149</c:v>
                </c:pt>
                <c:pt idx="4">
                  <c:v>0.67022909902382699</c:v>
                </c:pt>
                <c:pt idx="5">
                  <c:v>0.71798673397044965</c:v>
                </c:pt>
                <c:pt idx="6">
                  <c:v>0.70194809677091297</c:v>
                </c:pt>
                <c:pt idx="7">
                  <c:v>0.62353829072479572</c:v>
                </c:pt>
                <c:pt idx="8">
                  <c:v>0.4897243711950619</c:v>
                </c:pt>
                <c:pt idx="9">
                  <c:v>0.31239629216464193</c:v>
                </c:pt>
                <c:pt idx="10">
                  <c:v>0.1073104316468458</c:v>
                </c:pt>
                <c:pt idx="11">
                  <c:v>-0.1073104316468453</c:v>
                </c:pt>
                <c:pt idx="12">
                  <c:v>-0.31239629216464149</c:v>
                </c:pt>
                <c:pt idx="13">
                  <c:v>-0.48972437119506151</c:v>
                </c:pt>
                <c:pt idx="14">
                  <c:v>-0.62353829072479561</c:v>
                </c:pt>
                <c:pt idx="15">
                  <c:v>-0.70194809677091297</c:v>
                </c:pt>
                <c:pt idx="16">
                  <c:v>-0.71798673397044965</c:v>
                </c:pt>
                <c:pt idx="17">
                  <c:v>-0.67022909902382699</c:v>
                </c:pt>
                <c:pt idx="18">
                  <c:v>-0.56291866737698115</c:v>
                </c:pt>
              </c:numCache>
            </c:numRef>
          </c:yVal>
          <c:smooth val="1"/>
          <c:extLst>
            <c:ext xmlns:c16="http://schemas.microsoft.com/office/drawing/2014/chart" uri="{C3380CC4-5D6E-409C-BE32-E72D297353CC}">
              <c16:uniqueId val="{00000000-FD90-475C-8FD6-AC23551F123D}"/>
            </c:ext>
          </c:extLst>
        </c:ser>
        <c:ser>
          <c:idx val="1"/>
          <c:order val="1"/>
          <c:dPt>
            <c:idx val="9"/>
            <c:bubble3D val="0"/>
            <c:extLst>
              <c:ext xmlns:c16="http://schemas.microsoft.com/office/drawing/2014/chart" uri="{C3380CC4-5D6E-409C-BE32-E72D297353CC}">
                <c16:uniqueId val="{00000001-FD90-475C-8FD6-AC23551F123D}"/>
              </c:ext>
            </c:extLst>
          </c:dPt>
          <c:dPt>
            <c:idx val="10"/>
            <c:bubble3D val="0"/>
            <c:spPr/>
            <c:extLst>
              <c:ext xmlns:c16="http://schemas.microsoft.com/office/drawing/2014/chart" uri="{C3380CC4-5D6E-409C-BE32-E72D297353CC}">
                <c16:uniqueId val="{00000002-FD90-475C-8FD6-AC23551F123D}"/>
              </c:ext>
            </c:extLst>
          </c:dPt>
          <c:dPt>
            <c:idx val="11"/>
            <c:bubble3D val="0"/>
            <c:extLst>
              <c:ext xmlns:c16="http://schemas.microsoft.com/office/drawing/2014/chart" uri="{C3380CC4-5D6E-409C-BE32-E72D297353CC}">
                <c16:uniqueId val="{00000003-FD90-475C-8FD6-AC23551F123D}"/>
              </c:ext>
            </c:extLst>
          </c:dPt>
          <c:xVal>
            <c:numRef>
              <c:f>'Mode 1'!$K$8:$K$26</c:f>
              <c:numCache>
                <c:formatCode>0.00</c:formatCode>
                <c:ptCount val="19"/>
                <c:pt idx="0">
                  <c:v>1.3098687127321459E-3</c:v>
                </c:pt>
                <c:pt idx="1">
                  <c:v>4.2987487143662212E-2</c:v>
                </c:pt>
                <c:pt idx="2">
                  <c:v>7.3296462600637158E-2</c:v>
                </c:pt>
                <c:pt idx="3">
                  <c:v>0.13326263692302345</c:v>
                </c:pt>
                <c:pt idx="4">
                  <c:v>0.45238915386740791</c:v>
                </c:pt>
                <c:pt idx="5">
                  <c:v>0.84708954522777524</c:v>
                </c:pt>
                <c:pt idx="6">
                  <c:v>1.1248851478154971</c:v>
                </c:pt>
                <c:pt idx="7">
                  <c:v>1.3916161814116856</c:v>
                </c:pt>
                <c:pt idx="8">
                  <c:v>1.4322140976655005</c:v>
                </c:pt>
                <c:pt idx="9">
                  <c:v>1.4338262352503122</c:v>
                </c:pt>
                <c:pt idx="10">
                  <c:v>1.4136348927712958</c:v>
                </c:pt>
                <c:pt idx="11">
                  <c:v>1.3714596305509053</c:v>
                </c:pt>
                <c:pt idx="12">
                  <c:v>1.3088258844308722</c:v>
                </c:pt>
                <c:pt idx="13">
                  <c:v>1.2209916695627834</c:v>
                </c:pt>
                <c:pt idx="14">
                  <c:v>1.1250035836388235</c:v>
                </c:pt>
                <c:pt idx="15">
                  <c:v>0.93666817494348298</c:v>
                </c:pt>
                <c:pt idx="16">
                  <c:v>0.57089340317639548</c:v>
                </c:pt>
                <c:pt idx="17">
                  <c:v>0.15973550973473991</c:v>
                </c:pt>
                <c:pt idx="18">
                  <c:v>1.9138976638404678E-2</c:v>
                </c:pt>
              </c:numCache>
            </c:numRef>
          </c:xVal>
          <c:yVal>
            <c:numRef>
              <c:f>'Mode 1'!$L$8:$L$26</c:f>
              <c:numCache>
                <c:formatCode>0.00</c:formatCode>
                <c:ptCount val="19"/>
                <c:pt idx="0">
                  <c:v>-9.2940764396855918E-2</c:v>
                </c:pt>
                <c:pt idx="1">
                  <c:v>-0.24805693794076605</c:v>
                </c:pt>
                <c:pt idx="2">
                  <c:v>-0.31777201934219551</c:v>
                </c:pt>
                <c:pt idx="3">
                  <c:v>-0.40981475390548677</c:v>
                </c:pt>
                <c:pt idx="4">
                  <c:v>-0.66611444401879882</c:v>
                </c:pt>
                <c:pt idx="5">
                  <c:v>-0.67553864228781824</c:v>
                </c:pt>
                <c:pt idx="6">
                  <c:v>-0.60710444909126648</c:v>
                </c:pt>
                <c:pt idx="7">
                  <c:v>-0.23773973207176807</c:v>
                </c:pt>
                <c:pt idx="8">
                  <c:v>-4.7572252691497598E-2</c:v>
                </c:pt>
                <c:pt idx="9">
                  <c:v>0.116100639876066</c:v>
                </c:pt>
                <c:pt idx="10">
                  <c:v>0.16729551064229747</c:v>
                </c:pt>
                <c:pt idx="11">
                  <c:v>0.30207487746343448</c:v>
                </c:pt>
                <c:pt idx="12">
                  <c:v>0.42040242201540751</c:v>
                </c:pt>
                <c:pt idx="13">
                  <c:v>0.51737349677263467</c:v>
                </c:pt>
                <c:pt idx="14">
                  <c:v>0.59688284707827333</c:v>
                </c:pt>
                <c:pt idx="15">
                  <c:v>0.69128940960854834</c:v>
                </c:pt>
                <c:pt idx="16">
                  <c:v>0.73558792597334655</c:v>
                </c:pt>
                <c:pt idx="17">
                  <c:v>0.49508200575984773</c:v>
                </c:pt>
                <c:pt idx="18">
                  <c:v>0.23006032494705203</c:v>
                </c:pt>
              </c:numCache>
            </c:numRef>
          </c:yVal>
          <c:smooth val="0"/>
          <c:extLst>
            <c:ext xmlns:c16="http://schemas.microsoft.com/office/drawing/2014/chart" uri="{C3380CC4-5D6E-409C-BE32-E72D297353CC}">
              <c16:uniqueId val="{00000004-FD90-475C-8FD6-AC23551F123D}"/>
            </c:ext>
          </c:extLst>
        </c:ser>
        <c:dLbls>
          <c:showLegendKey val="0"/>
          <c:showVal val="0"/>
          <c:showCatName val="0"/>
          <c:showSerName val="0"/>
          <c:showPercent val="0"/>
          <c:showBubbleSize val="0"/>
        </c:dLbls>
        <c:axId val="1966750656"/>
        <c:axId val="2023820592"/>
      </c:scatterChart>
      <c:valAx>
        <c:axId val="1966750656"/>
        <c:scaling>
          <c:orientation val="minMax"/>
          <c:max val="1.5"/>
        </c:scaling>
        <c:delete val="0"/>
        <c:axPos val="b"/>
        <c:majorGridlines/>
        <c:numFmt formatCode="0.0" sourceLinked="0"/>
        <c:majorTickMark val="out"/>
        <c:minorTickMark val="none"/>
        <c:tickLblPos val="nextTo"/>
        <c:crossAx val="2023820592"/>
        <c:crosses val="autoZero"/>
        <c:crossBetween val="midCat"/>
      </c:valAx>
      <c:valAx>
        <c:axId val="2023820592"/>
        <c:scaling>
          <c:orientation val="minMax"/>
          <c:max val="0.7"/>
          <c:min val="-0.7"/>
        </c:scaling>
        <c:delete val="0"/>
        <c:axPos val="l"/>
        <c:majorGridlines/>
        <c:numFmt formatCode="0.0" sourceLinked="0"/>
        <c:majorTickMark val="out"/>
        <c:minorTickMark val="none"/>
        <c:tickLblPos val="nextTo"/>
        <c:crossAx val="1966750656"/>
        <c:crosses val="autoZero"/>
        <c:crossBetween val="midCat"/>
        <c:majorUnit val="0.35"/>
      </c:valAx>
      <c:spPr>
        <a:ln>
          <a:solidFill>
            <a:srgbClr val="92D050">
              <a:alpha val="99000"/>
            </a:srgbClr>
          </a:solidFill>
        </a:ln>
      </c:spPr>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Polar displacement plot</a:t>
            </a:r>
          </a:p>
        </c:rich>
      </c:tx>
      <c:layout>
        <c:manualLayout>
          <c:xMode val="edge"/>
          <c:yMode val="edge"/>
          <c:x val="0.26386342516894923"/>
          <c:y val="0.91539533614364454"/>
        </c:manualLayout>
      </c:layout>
      <c:overlay val="0"/>
    </c:title>
    <c:autoTitleDeleted val="0"/>
    <c:plotArea>
      <c:layout>
        <c:manualLayout>
          <c:layoutTarget val="inner"/>
          <c:xMode val="edge"/>
          <c:yMode val="edge"/>
          <c:x val="7.9114358021767042E-2"/>
          <c:y val="4.8277131011641793E-2"/>
          <c:w val="0.86157998088817478"/>
          <c:h val="0.80749166515002735"/>
        </c:manualLayout>
      </c:layout>
      <c:scatterChart>
        <c:scatterStyle val="lineMarker"/>
        <c:varyColors val="0"/>
        <c:ser>
          <c:idx val="0"/>
          <c:order val="0"/>
          <c:spPr>
            <a:ln w="9525" cmpd="sng">
              <a:solidFill>
                <a:schemeClr val="tx1"/>
              </a:solidFill>
            </a:ln>
          </c:spPr>
          <c:marker>
            <c:symbol val="none"/>
          </c:marker>
          <c:xVal>
            <c:numRef>
              <c:f>'Mode 1'!$AA$8:$AA$26</c:f>
              <c:numCache>
                <c:formatCode>0.00</c:formatCode>
                <c:ptCount val="19"/>
                <c:pt idx="0">
                  <c:v>6.6E-3</c:v>
                </c:pt>
                <c:pt idx="1">
                  <c:v>6.3067805181885282E-3</c:v>
                </c:pt>
                <c:pt idx="2">
                  <c:v>5.4531759104855665E-3</c:v>
                </c:pt>
                <c:pt idx="3">
                  <c:v>4.1150326922676419E-3</c:v>
                </c:pt>
                <c:pt idx="4">
                  <c:v>2.4112507608182068E-3</c:v>
                </c:pt>
                <c:pt idx="5">
                  <c:v>4.9321861767039955E-4</c:v>
                </c:pt>
                <c:pt idx="6">
                  <c:v>-1.468638164111676E-3</c:v>
                </c:pt>
                <c:pt idx="7">
                  <c:v>-3.3000000000000013E-3</c:v>
                </c:pt>
                <c:pt idx="8">
                  <c:v>-4.8381423540768539E-3</c:v>
                </c:pt>
                <c:pt idx="9">
                  <c:v>-5.9463945281559658E-3</c:v>
                </c:pt>
                <c:pt idx="10">
                  <c:v>-6.5262834530858483E-3</c:v>
                </c:pt>
                <c:pt idx="11">
                  <c:v>-6.5262834530858491E-3</c:v>
                </c:pt>
                <c:pt idx="12">
                  <c:v>-5.9463945281559676E-3</c:v>
                </c:pt>
                <c:pt idx="13">
                  <c:v>-4.8381423540768565E-3</c:v>
                </c:pt>
                <c:pt idx="14">
                  <c:v>-3.300000000000003E-3</c:v>
                </c:pt>
                <c:pt idx="15">
                  <c:v>-1.4686381641116763E-3</c:v>
                </c:pt>
                <c:pt idx="16">
                  <c:v>4.9321861767040085E-4</c:v>
                </c:pt>
                <c:pt idx="17">
                  <c:v>2.4112507608182094E-3</c:v>
                </c:pt>
                <c:pt idx="18">
                  <c:v>4.1150326922676445E-3</c:v>
                </c:pt>
              </c:numCache>
            </c:numRef>
          </c:xVal>
          <c:yVal>
            <c:numRef>
              <c:f>'Mode 1'!$AB$8:$AB$26</c:f>
              <c:numCache>
                <c:formatCode>0.00</c:formatCode>
                <c:ptCount val="19"/>
                <c:pt idx="0">
                  <c:v>6.6E-3</c:v>
                </c:pt>
                <c:pt idx="1">
                  <c:v>8.545384151111968E-3</c:v>
                </c:pt>
                <c:pt idx="2">
                  <c:v>1.0317912383219906E-2</c:v>
                </c:pt>
                <c:pt idx="3">
                  <c:v>1.1760087784288997E-2</c:v>
                </c:pt>
                <c:pt idx="4">
                  <c:v>1.2743766741051748E-2</c:v>
                </c:pt>
                <c:pt idx="5">
                  <c:v>1.3181545061395789E-2</c:v>
                </c:pt>
                <c:pt idx="6">
                  <c:v>1.3034524220400035E-2</c:v>
                </c:pt>
                <c:pt idx="7">
                  <c:v>1.2315767664977294E-2</c:v>
                </c:pt>
                <c:pt idx="8">
                  <c:v>1.1089140069288067E-2</c:v>
                </c:pt>
                <c:pt idx="9">
                  <c:v>9.4636326781758848E-3</c:v>
                </c:pt>
                <c:pt idx="10">
                  <c:v>7.5836789567627532E-3</c:v>
                </c:pt>
                <c:pt idx="11">
                  <c:v>5.6163210432372511E-3</c:v>
                </c:pt>
                <c:pt idx="12">
                  <c:v>3.7363673218241199E-3</c:v>
                </c:pt>
                <c:pt idx="13">
                  <c:v>2.110859930711936E-3</c:v>
                </c:pt>
                <c:pt idx="14">
                  <c:v>8.8423233502270705E-4</c:v>
                </c:pt>
                <c:pt idx="15">
                  <c:v>1.6547577959996444E-4</c:v>
                </c:pt>
                <c:pt idx="16">
                  <c:v>1.845493860421106E-5</c:v>
                </c:pt>
                <c:pt idx="17">
                  <c:v>4.5623325894825293E-4</c:v>
                </c:pt>
                <c:pt idx="18">
                  <c:v>1.4399122157110061E-3</c:v>
                </c:pt>
              </c:numCache>
            </c:numRef>
          </c:yVal>
          <c:smooth val="1"/>
          <c:extLst>
            <c:ext xmlns:c16="http://schemas.microsoft.com/office/drawing/2014/chart" uri="{C3380CC4-5D6E-409C-BE32-E72D297353CC}">
              <c16:uniqueId val="{00000000-0F42-45FA-96F5-577FD7554DEF}"/>
            </c:ext>
          </c:extLst>
        </c:ser>
        <c:ser>
          <c:idx val="1"/>
          <c:order val="1"/>
          <c:spPr>
            <a:ln>
              <a:solidFill>
                <a:schemeClr val="accent3"/>
              </a:solidFill>
            </a:ln>
          </c:spPr>
          <c:marker>
            <c:symbol val="triangle"/>
            <c:size val="9"/>
            <c:spPr>
              <a:gradFill flip="none" rotWithShape="1">
                <a:gsLst>
                  <a:gs pos="0">
                    <a:schemeClr val="accent3"/>
                  </a:gs>
                  <a:gs pos="100000">
                    <a:srgbClr val="FFFFFF"/>
                  </a:gs>
                </a:gsLst>
                <a:lin ang="18900000" scaled="0"/>
                <a:tileRect/>
              </a:gradFill>
              <a:ln>
                <a:solidFill>
                  <a:schemeClr val="accent3"/>
                </a:solidFill>
              </a:ln>
            </c:spPr>
          </c:marker>
          <c:xVal>
            <c:numRef>
              <c:f>'Mode 1'!$O$8:$O$26</c:f>
              <c:numCache>
                <c:formatCode>0.000</c:formatCode>
                <c:ptCount val="19"/>
                <c:pt idx="0">
                  <c:v>8.9648376172720334E-4</c:v>
                </c:pt>
                <c:pt idx="1">
                  <c:v>2.3223228142066135E-3</c:v>
                </c:pt>
                <c:pt idx="2">
                  <c:v>2.9593322208662258E-3</c:v>
                </c:pt>
                <c:pt idx="3">
                  <c:v>3.8031512440843645E-3</c:v>
                </c:pt>
                <c:pt idx="4">
                  <c:v>6.1458206626377647E-3</c:v>
                </c:pt>
                <c:pt idx="5">
                  <c:v>6.2219510514869188E-3</c:v>
                </c:pt>
                <c:pt idx="6">
                  <c:v>5.5851834708645666E-3</c:v>
                </c:pt>
                <c:pt idx="7">
                  <c:v>2.1846104808640131E-3</c:v>
                </c:pt>
                <c:pt idx="8">
                  <c:v>4.3689320080026432E-4</c:v>
                </c:pt>
                <c:pt idx="9">
                  <c:v>-1.0656280699197177E-3</c:v>
                </c:pt>
                <c:pt idx="10">
                  <c:v>-1.535519462272457E-3</c:v>
                </c:pt>
                <c:pt idx="11">
                  <c:v>-2.7709919269270412E-3</c:v>
                </c:pt>
                <c:pt idx="12">
                  <c:v>-3.8542121861496045E-3</c:v>
                </c:pt>
                <c:pt idx="13">
                  <c:v>-4.7405037096202385E-3</c:v>
                </c:pt>
                <c:pt idx="14">
                  <c:v>-5.4658720114655352E-3</c:v>
                </c:pt>
                <c:pt idx="15">
                  <c:v>-6.3231107267976115E-3</c:v>
                </c:pt>
                <c:pt idx="16">
                  <c:v>-6.7090231803652312E-3</c:v>
                </c:pt>
                <c:pt idx="17">
                  <c:v>-4.4769743438937476E-3</c:v>
                </c:pt>
                <c:pt idx="18">
                  <c:v>-2.0341798847028337E-3</c:v>
                </c:pt>
              </c:numCache>
            </c:numRef>
          </c:xVal>
          <c:yVal>
            <c:numRef>
              <c:f>'Mode 1'!$P$8:$P$26</c:f>
              <c:numCache>
                <c:formatCode>0.000</c:formatCode>
                <c:ptCount val="19"/>
                <c:pt idx="0">
                  <c:v>1.2634671541378059E-5</c:v>
                </c:pt>
                <c:pt idx="1">
                  <c:v>4.0245123941253761E-4</c:v>
                </c:pt>
                <c:pt idx="2">
                  <c:v>6.8259182762092684E-4</c:v>
                </c:pt>
                <c:pt idx="3">
                  <c:v>1.2367001396944438E-3</c:v>
                </c:pt>
                <c:pt idx="4">
                  <c:v>4.1739113066178533E-3</c:v>
                </c:pt>
                <c:pt idx="5">
                  <c:v>7.8019958544251183E-3</c:v>
                </c:pt>
                <c:pt idx="6">
                  <c:v>1.0348614548294431E-2</c:v>
                </c:pt>
                <c:pt idx="7">
                  <c:v>1.2787678646555285E-2</c:v>
                </c:pt>
                <c:pt idx="8">
                  <c:v>1.3153142135566244E-2</c:v>
                </c:pt>
                <c:pt idx="9">
                  <c:v>1.3160353683675316E-2</c:v>
                </c:pt>
                <c:pt idx="10">
                  <c:v>1.2975027734240667E-2</c:v>
                </c:pt>
                <c:pt idx="11">
                  <c:v>1.2580667403640411E-2</c:v>
                </c:pt>
                <c:pt idx="12">
                  <c:v>1.1999199836048103E-2</c:v>
                </c:pt>
                <c:pt idx="13">
                  <c:v>1.1187499118304148E-2</c:v>
                </c:pt>
                <c:pt idx="14">
                  <c:v>1.030206451853943E-2</c:v>
                </c:pt>
                <c:pt idx="15">
                  <c:v>8.567550004547099E-3</c:v>
                </c:pt>
                <c:pt idx="16">
                  <c:v>5.2069058506634784E-3</c:v>
                </c:pt>
                <c:pt idx="17">
                  <c:v>1.4444713614538312E-3</c:v>
                </c:pt>
                <c:pt idx="18">
                  <c:v>1.6922570765124563E-4</c:v>
                </c:pt>
              </c:numCache>
            </c:numRef>
          </c:yVal>
          <c:smooth val="0"/>
          <c:extLst>
            <c:ext xmlns:c16="http://schemas.microsoft.com/office/drawing/2014/chart" uri="{C3380CC4-5D6E-409C-BE32-E72D297353CC}">
              <c16:uniqueId val="{00000001-0F42-45FA-96F5-577FD7554DEF}"/>
            </c:ext>
          </c:extLst>
        </c:ser>
        <c:dLbls>
          <c:showLegendKey val="0"/>
          <c:showVal val="0"/>
          <c:showCatName val="0"/>
          <c:showSerName val="0"/>
          <c:showPercent val="0"/>
          <c:showBubbleSize val="0"/>
        </c:dLbls>
        <c:axId val="2024197440"/>
        <c:axId val="2024199488"/>
      </c:scatterChart>
      <c:valAx>
        <c:axId val="2024197440"/>
        <c:scaling>
          <c:orientation val="minMax"/>
        </c:scaling>
        <c:delete val="0"/>
        <c:axPos val="b"/>
        <c:majorGridlines/>
        <c:numFmt formatCode="0.000" sourceLinked="0"/>
        <c:majorTickMark val="out"/>
        <c:minorTickMark val="none"/>
        <c:tickLblPos val="nextTo"/>
        <c:crossAx val="2024199488"/>
        <c:crosses val="autoZero"/>
        <c:crossBetween val="midCat"/>
        <c:majorUnit val="4.0000000000000001E-3"/>
      </c:valAx>
      <c:valAx>
        <c:axId val="2024199488"/>
        <c:scaling>
          <c:orientation val="minMax"/>
        </c:scaling>
        <c:delete val="0"/>
        <c:axPos val="l"/>
        <c:majorGridlines/>
        <c:numFmt formatCode="0.000" sourceLinked="0"/>
        <c:majorTickMark val="out"/>
        <c:minorTickMark val="none"/>
        <c:tickLblPos val="nextTo"/>
        <c:crossAx val="2024197440"/>
        <c:crosses val="autoZero"/>
        <c:crossBetween val="midCat"/>
        <c:majorUnit val="4.0000000000000001E-3"/>
      </c:valAx>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Velocity</a:t>
            </a:r>
          </a:p>
        </c:rich>
      </c:tx>
      <c:layout>
        <c:manualLayout>
          <c:xMode val="edge"/>
          <c:yMode val="edge"/>
          <c:x val="0.40273992709938555"/>
          <c:y val="0.89861624760128544"/>
        </c:manualLayout>
      </c:layout>
      <c:overlay val="0"/>
    </c:title>
    <c:autoTitleDeleted val="0"/>
    <c:plotArea>
      <c:layout>
        <c:manualLayout>
          <c:layoutTarget val="inner"/>
          <c:xMode val="edge"/>
          <c:yMode val="edge"/>
          <c:x val="0.1564669757297637"/>
          <c:y val="0.1381588196871841"/>
          <c:w val="0.7663270798928975"/>
          <c:h val="0.6173013931015271"/>
        </c:manualLayout>
      </c:layout>
      <c:scatterChart>
        <c:scatterStyle val="lineMarker"/>
        <c:varyColors val="0"/>
        <c:ser>
          <c:idx val="2"/>
          <c:order val="0"/>
          <c:spPr>
            <a:ln>
              <a:solidFill>
                <a:schemeClr val="accent2"/>
              </a:solidFill>
            </a:ln>
          </c:spPr>
          <c:marker>
            <c:symbol val="diamond"/>
            <c:size val="9"/>
            <c:spPr>
              <a:gradFill flip="none" rotWithShape="1">
                <a:gsLst>
                  <a:gs pos="0">
                    <a:schemeClr val="accent2"/>
                  </a:gs>
                  <a:gs pos="100000">
                    <a:srgbClr val="FFFFFF"/>
                  </a:gs>
                </a:gsLst>
                <a:lin ang="18900000" scaled="0"/>
                <a:tileRect/>
              </a:gradFill>
              <a:ln>
                <a:solidFill>
                  <a:schemeClr val="accent2"/>
                </a:solidFill>
              </a:ln>
            </c:spPr>
          </c:marker>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1'!$I$8:$I$26</c:f>
              <c:numCache>
                <c:formatCode>0.00</c:formatCode>
                <c:ptCount val="19"/>
                <c:pt idx="0">
                  <c:v>9.2949994312622075E-2</c:v>
                </c:pt>
                <c:pt idx="1">
                  <c:v>0.25175418270899808</c:v>
                </c:pt>
                <c:pt idx="2">
                  <c:v>0.32611566614712528</c:v>
                </c:pt>
                <c:pt idx="3">
                  <c:v>0.43093742343673547</c:v>
                </c:pt>
                <c:pt idx="4">
                  <c:v>0.80521077927915419</c:v>
                </c:pt>
                <c:pt idx="5">
                  <c:v>1.0834727291714674</c:v>
                </c:pt>
                <c:pt idx="6">
                  <c:v>1.278257567113257</c:v>
                </c:pt>
                <c:pt idx="7">
                  <c:v>1.4117775237523784</c:v>
                </c:pt>
                <c:pt idx="8">
                  <c:v>1.433003957000101</c:v>
                </c:pt>
                <c:pt idx="9">
                  <c:v>1.4385190410528863</c:v>
                </c:pt>
                <c:pt idx="10">
                  <c:v>1.4234997007170673</c:v>
                </c:pt>
                <c:pt idx="11">
                  <c:v>1.4043328486599516</c:v>
                </c:pt>
                <c:pt idx="12">
                  <c:v>1.3746866523657948</c:v>
                </c:pt>
                <c:pt idx="13">
                  <c:v>1.3260829507630572</c:v>
                </c:pt>
                <c:pt idx="14">
                  <c:v>1.2735392402028531</c:v>
                </c:pt>
                <c:pt idx="15">
                  <c:v>1.1641427394391508</c:v>
                </c:pt>
                <c:pt idx="16">
                  <c:v>0.9311331132701145</c:v>
                </c:pt>
                <c:pt idx="17">
                  <c:v>0.52021305779210414</c:v>
                </c:pt>
                <c:pt idx="18">
                  <c:v>0.2308550487676381</c:v>
                </c:pt>
              </c:numCache>
            </c:numRef>
          </c:yVal>
          <c:smooth val="0"/>
          <c:extLst>
            <c:ext xmlns:c16="http://schemas.microsoft.com/office/drawing/2014/chart" uri="{C3380CC4-5D6E-409C-BE32-E72D297353CC}">
              <c16:uniqueId val="{00000000-299D-481A-853E-31291EE8FEB4}"/>
            </c:ext>
          </c:extLst>
        </c:ser>
        <c:dLbls>
          <c:showLegendKey val="0"/>
          <c:showVal val="0"/>
          <c:showCatName val="0"/>
          <c:showSerName val="0"/>
          <c:showPercent val="0"/>
          <c:showBubbleSize val="0"/>
        </c:dLbls>
        <c:axId val="2023802432"/>
        <c:axId val="2023805552"/>
      </c:scatterChart>
      <c:valAx>
        <c:axId val="2023802432"/>
        <c:scaling>
          <c:orientation val="minMax"/>
          <c:max val="114"/>
          <c:min val="106"/>
        </c:scaling>
        <c:delete val="0"/>
        <c:axPos val="b"/>
        <c:majorGridlines/>
        <c:title>
          <c:tx>
            <c:rich>
              <a:bodyPr/>
              <a:lstStyle/>
              <a:p>
                <a:pPr>
                  <a:defRPr/>
                </a:pPr>
                <a:r>
                  <a:rPr lang="en-US"/>
                  <a:t>Frequency (rad/s)</a:t>
                </a:r>
              </a:p>
            </c:rich>
          </c:tx>
          <c:layout>
            <c:manualLayout>
              <c:xMode val="edge"/>
              <c:yMode val="edge"/>
              <c:x val="0.6323687543608556"/>
              <c:y val="0.81989622894167069"/>
            </c:manualLayout>
          </c:layout>
          <c:overlay val="0"/>
        </c:title>
        <c:numFmt formatCode="0.0" sourceLinked="0"/>
        <c:majorTickMark val="out"/>
        <c:minorTickMark val="none"/>
        <c:tickLblPos val="nextTo"/>
        <c:crossAx val="2023805552"/>
        <c:crosses val="autoZero"/>
        <c:crossBetween val="midCat"/>
      </c:valAx>
      <c:valAx>
        <c:axId val="2023805552"/>
        <c:scaling>
          <c:orientation val="minMax"/>
        </c:scaling>
        <c:delete val="0"/>
        <c:axPos val="l"/>
        <c:title>
          <c:tx>
            <c:rich>
              <a:bodyPr rot="-5400000" vert="horz"/>
              <a:lstStyle/>
              <a:p>
                <a:pPr>
                  <a:defRPr/>
                </a:pPr>
                <a:r>
                  <a:rPr lang="en-US"/>
                  <a:t>Magnitude</a:t>
                </a:r>
              </a:p>
            </c:rich>
          </c:tx>
          <c:layout>
            <c:manualLayout>
              <c:xMode val="edge"/>
              <c:yMode val="edge"/>
              <c:x val="2.1433360552452457E-2"/>
              <c:y val="8.9118617539872699E-2"/>
            </c:manualLayout>
          </c:layout>
          <c:overlay val="0"/>
        </c:title>
        <c:numFmt formatCode="0.0" sourceLinked="0"/>
        <c:majorTickMark val="out"/>
        <c:minorTickMark val="none"/>
        <c:tickLblPos val="nextTo"/>
        <c:crossAx val="2023802432"/>
        <c:crosses val="autoZero"/>
        <c:crossBetween val="midCat"/>
      </c:valAx>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Displacement</a:t>
            </a:r>
          </a:p>
        </c:rich>
      </c:tx>
      <c:layout>
        <c:manualLayout>
          <c:xMode val="edge"/>
          <c:yMode val="edge"/>
          <c:x val="0.34155389968626998"/>
          <c:y val="0.8766652940486066"/>
        </c:manualLayout>
      </c:layout>
      <c:overlay val="0"/>
    </c:title>
    <c:autoTitleDeleted val="0"/>
    <c:plotArea>
      <c:layout>
        <c:manualLayout>
          <c:layoutTarget val="inner"/>
          <c:xMode val="edge"/>
          <c:yMode val="edge"/>
          <c:x val="0.19189641294838145"/>
          <c:y val="0.11924689022437332"/>
          <c:w val="0.71645914260717403"/>
          <c:h val="0.61114247576533398"/>
        </c:manualLayout>
      </c:layout>
      <c:scatterChart>
        <c:scatterStyle val="lineMarker"/>
        <c:varyColors val="0"/>
        <c:ser>
          <c:idx val="2"/>
          <c:order val="0"/>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1'!$M$8:$M$26</c:f>
              <c:numCache>
                <c:formatCode>0.000</c:formatCode>
                <c:ptCount val="19"/>
                <c:pt idx="0">
                  <c:v>8.9657279122529459E-4</c:v>
                </c:pt>
                <c:pt idx="1">
                  <c:v>2.3569366248351298E-3</c:v>
                </c:pt>
                <c:pt idx="2">
                  <c:v>3.0370345399076226E-3</c:v>
                </c:pt>
                <c:pt idx="3">
                  <c:v>3.999173242171525E-3</c:v>
                </c:pt>
                <c:pt idx="4">
                  <c:v>7.4291754059799698E-3</c:v>
                </c:pt>
                <c:pt idx="5">
                  <c:v>9.9791690134783222E-3</c:v>
                </c:pt>
                <c:pt idx="6">
                  <c:v>1.1759595974028612E-2</c:v>
                </c:pt>
                <c:pt idx="7">
                  <c:v>1.2972942924435724E-2</c:v>
                </c:pt>
                <c:pt idx="8">
                  <c:v>1.3160396031552911E-2</c:v>
                </c:pt>
                <c:pt idx="9">
                  <c:v>1.3203426534912339E-2</c:v>
                </c:pt>
                <c:pt idx="10">
                  <c:v>1.3065571733503742E-2</c:v>
                </c:pt>
                <c:pt idx="11">
                  <c:v>1.2882219862279762E-2</c:v>
                </c:pt>
                <c:pt idx="12">
                  <c:v>1.26030055257181E-2</c:v>
                </c:pt>
                <c:pt idx="13">
                  <c:v>1.2150412007128785E-2</c:v>
                </c:pt>
                <c:pt idx="14">
                  <c:v>1.1662259223232493E-2</c:v>
                </c:pt>
                <c:pt idx="15">
                  <c:v>1.0648222496912713E-2</c:v>
                </c:pt>
                <c:pt idx="16">
                  <c:v>8.4925179171051243E-3</c:v>
                </c:pt>
                <c:pt idx="17">
                  <c:v>4.7042317959410905E-3</c:v>
                </c:pt>
                <c:pt idx="18">
                  <c:v>2.0412067860605646E-3</c:v>
                </c:pt>
              </c:numCache>
            </c:numRef>
          </c:yVal>
          <c:smooth val="0"/>
          <c:extLst>
            <c:ext xmlns:c16="http://schemas.microsoft.com/office/drawing/2014/chart" uri="{C3380CC4-5D6E-409C-BE32-E72D297353CC}">
              <c16:uniqueId val="{00000000-06B0-417B-8CA2-439D66EDF6E1}"/>
            </c:ext>
          </c:extLst>
        </c:ser>
        <c:dLbls>
          <c:showLegendKey val="0"/>
          <c:showVal val="0"/>
          <c:showCatName val="0"/>
          <c:showSerName val="0"/>
          <c:showPercent val="0"/>
          <c:showBubbleSize val="0"/>
        </c:dLbls>
        <c:axId val="2023813968"/>
        <c:axId val="2024135552"/>
      </c:scatterChart>
      <c:valAx>
        <c:axId val="2023813968"/>
        <c:scaling>
          <c:orientation val="minMax"/>
          <c:max val="114"/>
          <c:min val="106"/>
        </c:scaling>
        <c:delete val="0"/>
        <c:axPos val="b"/>
        <c:majorGridlines/>
        <c:title>
          <c:tx>
            <c:rich>
              <a:bodyPr/>
              <a:lstStyle/>
              <a:p>
                <a:pPr>
                  <a:defRPr/>
                </a:pPr>
                <a:r>
                  <a:rPr lang="en-US"/>
                  <a:t>Frequency (rad/s)</a:t>
                </a:r>
              </a:p>
            </c:rich>
          </c:tx>
          <c:layout>
            <c:manualLayout>
              <c:xMode val="edge"/>
              <c:yMode val="edge"/>
              <c:x val="0.69831478565179339"/>
              <c:y val="0.81928568160433179"/>
            </c:manualLayout>
          </c:layout>
          <c:overlay val="0"/>
        </c:title>
        <c:numFmt formatCode="0.0" sourceLinked="0"/>
        <c:majorTickMark val="out"/>
        <c:minorTickMark val="none"/>
        <c:tickLblPos val="nextTo"/>
        <c:crossAx val="2024135552"/>
        <c:crosses val="autoZero"/>
        <c:crossBetween val="midCat"/>
      </c:valAx>
      <c:valAx>
        <c:axId val="2024135552"/>
        <c:scaling>
          <c:orientation val="minMax"/>
        </c:scaling>
        <c:delete val="0"/>
        <c:axPos val="l"/>
        <c:title>
          <c:tx>
            <c:rich>
              <a:bodyPr rot="-5400000" vert="horz"/>
              <a:lstStyle/>
              <a:p>
                <a:pPr>
                  <a:defRPr/>
                </a:pPr>
                <a:r>
                  <a:rPr lang="en-US"/>
                  <a:t>Magnitude</a:t>
                </a:r>
              </a:p>
            </c:rich>
          </c:tx>
          <c:layout>
            <c:manualLayout>
              <c:xMode val="edge"/>
              <c:yMode val="edge"/>
              <c:x val="1.7777777777777778E-2"/>
              <c:y val="8.2388116708342563E-2"/>
            </c:manualLayout>
          </c:layout>
          <c:overlay val="0"/>
        </c:title>
        <c:numFmt formatCode="0.000" sourceLinked="0"/>
        <c:majorTickMark val="out"/>
        <c:minorTickMark val="none"/>
        <c:tickLblPos val="nextTo"/>
        <c:crossAx val="2023813968"/>
        <c:crosses val="autoZero"/>
        <c:crossBetween val="midCat"/>
      </c:valAx>
    </c:plotArea>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8.159010222450172E-2"/>
          <c:y val="5.8323093855976484E-2"/>
          <c:w val="0.88529581544499036"/>
          <c:h val="0.89608416589997741"/>
        </c:manualLayout>
      </c:layout>
      <c:scatterChart>
        <c:scatterStyle val="lineMarker"/>
        <c:varyColors val="0"/>
        <c:ser>
          <c:idx val="1"/>
          <c:order val="0"/>
          <c:tx>
            <c:v>displacement</c:v>
          </c:tx>
          <c:spPr>
            <a:ln>
              <a:solidFill>
                <a:schemeClr val="accent3"/>
              </a:solidFill>
            </a:ln>
          </c:spPr>
          <c:marker>
            <c:symbol val="triangle"/>
            <c:size val="9"/>
            <c:spPr>
              <a:gradFill flip="none" rotWithShape="1">
                <a:gsLst>
                  <a:gs pos="0">
                    <a:schemeClr val="accent3"/>
                  </a:gs>
                  <a:gs pos="100000">
                    <a:srgbClr val="FFFFFF"/>
                  </a:gs>
                </a:gsLst>
                <a:lin ang="18900000" scaled="0"/>
                <a:tileRect/>
              </a:gradFill>
              <a:ln>
                <a:solidFill>
                  <a:schemeClr val="accent3"/>
                </a:solidFill>
              </a:ln>
            </c:spPr>
          </c:marker>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1'!$N$8:$N$26</c:f>
              <c:numCache>
                <c:formatCode>0.00</c:formatCode>
                <c:ptCount val="19"/>
                <c:pt idx="0">
                  <c:v>1.4092653589793169E-2</c:v>
                </c:pt>
                <c:pt idx="1">
                  <c:v>0.17159265358979292</c:v>
                </c:pt>
                <c:pt idx="2">
                  <c:v>0.22669265358979329</c:v>
                </c:pt>
                <c:pt idx="3">
                  <c:v>0.31439265358979318</c:v>
                </c:pt>
                <c:pt idx="4">
                  <c:v>0.59659265358979319</c:v>
                </c:pt>
                <c:pt idx="5">
                  <c:v>0.8975926535897929</c:v>
                </c:pt>
                <c:pt idx="6">
                  <c:v>1.075892653589793</c:v>
                </c:pt>
                <c:pt idx="7">
                  <c:v>1.4015926535897931</c:v>
                </c:pt>
                <c:pt idx="8">
                  <c:v>1.537592653589793</c:v>
                </c:pt>
                <c:pt idx="9">
                  <c:v>1.6515926535897931</c:v>
                </c:pt>
                <c:pt idx="10">
                  <c:v>1.688592653589793</c:v>
                </c:pt>
                <c:pt idx="11">
                  <c:v>1.787592653589793</c:v>
                </c:pt>
                <c:pt idx="12">
                  <c:v>1.8815926535897931</c:v>
                </c:pt>
                <c:pt idx="13">
                  <c:v>1.9715926535897932</c:v>
                </c:pt>
                <c:pt idx="14">
                  <c:v>2.0585926535897929</c:v>
                </c:pt>
                <c:pt idx="15">
                  <c:v>2.2065926535897931</c:v>
                </c:pt>
                <c:pt idx="16">
                  <c:v>2.481592653589793</c:v>
                </c:pt>
                <c:pt idx="17">
                  <c:v>2.8294926535897931</c:v>
                </c:pt>
                <c:pt idx="18">
                  <c:v>3.0585926535897929</c:v>
                </c:pt>
              </c:numCache>
            </c:numRef>
          </c:yVal>
          <c:smooth val="0"/>
          <c:extLst>
            <c:ext xmlns:c16="http://schemas.microsoft.com/office/drawing/2014/chart" uri="{C3380CC4-5D6E-409C-BE32-E72D297353CC}">
              <c16:uniqueId val="{00000000-FAB5-4B09-B82A-C914F221CA0C}"/>
            </c:ext>
          </c:extLst>
        </c:ser>
        <c:ser>
          <c:idx val="0"/>
          <c:order val="1"/>
          <c:tx>
            <c:v>velocity</c:v>
          </c:tx>
          <c:spPr>
            <a:ln>
              <a:solidFill>
                <a:schemeClr val="accent2"/>
              </a:solidFill>
            </a:ln>
          </c:spPr>
          <c:marker>
            <c:symbol val="diamond"/>
            <c:size val="9"/>
            <c:spPr>
              <a:gradFill flip="none" rotWithShape="1">
                <a:gsLst>
                  <a:gs pos="0">
                    <a:schemeClr val="accent2"/>
                  </a:gs>
                  <a:gs pos="100000">
                    <a:srgbClr val="FFFFFF"/>
                  </a:gs>
                </a:gsLst>
                <a:lin ang="18900000" scaled="0"/>
                <a:tileRect/>
              </a:gradFill>
              <a:ln>
                <a:solidFill>
                  <a:schemeClr val="accent2"/>
                </a:solidFill>
              </a:ln>
            </c:spPr>
          </c:marker>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1'!$J$8:$J$26</c:f>
              <c:numCache>
                <c:formatCode>0.00</c:formatCode>
                <c:ptCount val="19"/>
                <c:pt idx="0">
                  <c:v>-1.5567036732051034</c:v>
                </c:pt>
                <c:pt idx="1">
                  <c:v>-1.3992036732051036</c:v>
                </c:pt>
                <c:pt idx="2">
                  <c:v>-1.3441036732051033</c:v>
                </c:pt>
                <c:pt idx="3">
                  <c:v>-1.2564036732051034</c:v>
                </c:pt>
                <c:pt idx="4">
                  <c:v>-0.97420367320510337</c:v>
                </c:pt>
                <c:pt idx="5">
                  <c:v>-0.67320367320510366</c:v>
                </c:pt>
                <c:pt idx="6">
                  <c:v>-0.49490367320510353</c:v>
                </c:pt>
                <c:pt idx="7">
                  <c:v>-0.16920367320510343</c:v>
                </c:pt>
                <c:pt idx="8">
                  <c:v>-3.3203673205103534E-2</c:v>
                </c:pt>
                <c:pt idx="9">
                  <c:v>8.0796326794896567E-2</c:v>
                </c:pt>
                <c:pt idx="10">
                  <c:v>0.11779632679489649</c:v>
                </c:pt>
                <c:pt idx="11">
                  <c:v>0.21679632679489647</c:v>
                </c:pt>
                <c:pt idx="12">
                  <c:v>0.31079632679489655</c:v>
                </c:pt>
                <c:pt idx="13">
                  <c:v>0.40079632679489663</c:v>
                </c:pt>
                <c:pt idx="14">
                  <c:v>0.4877963267948966</c:v>
                </c:pt>
                <c:pt idx="15">
                  <c:v>0.6357963267948965</c:v>
                </c:pt>
                <c:pt idx="16">
                  <c:v>0.91079632679489653</c:v>
                </c:pt>
                <c:pt idx="17">
                  <c:v>1.2586963267948965</c:v>
                </c:pt>
                <c:pt idx="18">
                  <c:v>1.4877963267948966</c:v>
                </c:pt>
              </c:numCache>
            </c:numRef>
          </c:yVal>
          <c:smooth val="0"/>
          <c:extLst>
            <c:ext xmlns:c16="http://schemas.microsoft.com/office/drawing/2014/chart" uri="{C3380CC4-5D6E-409C-BE32-E72D297353CC}">
              <c16:uniqueId val="{00000001-FAB5-4B09-B82A-C914F221CA0C}"/>
            </c:ext>
          </c:extLst>
        </c:ser>
        <c:ser>
          <c:idx val="2"/>
          <c:order val="2"/>
          <c:tx>
            <c:v>acceleration</c:v>
          </c:tx>
          <c:spPr>
            <a:ln>
              <a:solidFill>
                <a:schemeClr val="accent1"/>
              </a:solidFill>
            </a:ln>
          </c:spPr>
          <c:marker>
            <c:symbol val="square"/>
            <c:size val="9"/>
            <c:spPr>
              <a:gradFill flip="none" rotWithShape="1">
                <a:gsLst>
                  <a:gs pos="0">
                    <a:schemeClr val="accent1"/>
                  </a:gs>
                  <a:gs pos="100000">
                    <a:srgbClr val="FFFFFF"/>
                  </a:gs>
                </a:gsLst>
                <a:lin ang="18900000" scaled="0"/>
                <a:tileRect/>
              </a:gradFill>
              <a:ln>
                <a:solidFill>
                  <a:schemeClr val="accent1"/>
                </a:solidFill>
              </a:ln>
            </c:spPr>
          </c:marker>
          <c:xVal>
            <c:numRef>
              <c:f>'Mode 1'!$B$8:$B$26</c:f>
              <c:numCache>
                <c:formatCode>0.00</c:formatCode>
                <c:ptCount val="19"/>
                <c:pt idx="0">
                  <c:v>103.67255756846318</c:v>
                </c:pt>
                <c:pt idx="1">
                  <c:v>106.81415022205297</c:v>
                </c:pt>
                <c:pt idx="2">
                  <c:v>107.37963689969912</c:v>
                </c:pt>
                <c:pt idx="3">
                  <c:v>107.75662801812989</c:v>
                </c:pt>
                <c:pt idx="4">
                  <c:v>108.38494654884786</c:v>
                </c:pt>
                <c:pt idx="5">
                  <c:v>108.57344210806326</c:v>
                </c:pt>
                <c:pt idx="6">
                  <c:v>108.69910581420685</c:v>
                </c:pt>
                <c:pt idx="7">
                  <c:v>108.82476952035043</c:v>
                </c:pt>
                <c:pt idx="8">
                  <c:v>108.88760137342221</c:v>
                </c:pt>
                <c:pt idx="9">
                  <c:v>108.95043322649403</c:v>
                </c:pt>
                <c:pt idx="10">
                  <c:v>108.95043322649403</c:v>
                </c:pt>
                <c:pt idx="11">
                  <c:v>109.01326507956583</c:v>
                </c:pt>
                <c:pt idx="12">
                  <c:v>109.07609693263761</c:v>
                </c:pt>
                <c:pt idx="13">
                  <c:v>109.13892878570942</c:v>
                </c:pt>
                <c:pt idx="14">
                  <c:v>109.20176063878121</c:v>
                </c:pt>
                <c:pt idx="15">
                  <c:v>109.32742434492479</c:v>
                </c:pt>
                <c:pt idx="16">
                  <c:v>109.64158361028377</c:v>
                </c:pt>
                <c:pt idx="17">
                  <c:v>110.58406140636073</c:v>
                </c:pt>
                <c:pt idx="18">
                  <c:v>113.09733552923255</c:v>
                </c:pt>
              </c:numCache>
            </c:numRef>
          </c:xVal>
          <c:yVal>
            <c:numRef>
              <c:f>'Mode 1'!$F$8:$F$26</c:f>
              <c:numCache>
                <c:formatCode>0.00</c:formatCode>
                <c:ptCount val="19"/>
                <c:pt idx="0">
                  <c:v>-3.1274999999999999</c:v>
                </c:pt>
                <c:pt idx="1">
                  <c:v>-2.97</c:v>
                </c:pt>
                <c:pt idx="2">
                  <c:v>-2.9148999999999998</c:v>
                </c:pt>
                <c:pt idx="3">
                  <c:v>-2.8271999999999999</c:v>
                </c:pt>
                <c:pt idx="4">
                  <c:v>-2.5449999999999999</c:v>
                </c:pt>
                <c:pt idx="5">
                  <c:v>-2.2440000000000002</c:v>
                </c:pt>
                <c:pt idx="6">
                  <c:v>-2.0657000000000001</c:v>
                </c:pt>
                <c:pt idx="7">
                  <c:v>-1.74</c:v>
                </c:pt>
                <c:pt idx="8">
                  <c:v>-1.6040000000000001</c:v>
                </c:pt>
                <c:pt idx="9">
                  <c:v>-1.49</c:v>
                </c:pt>
                <c:pt idx="10">
                  <c:v>-1.4530000000000001</c:v>
                </c:pt>
                <c:pt idx="11">
                  <c:v>-1.3540000000000001</c:v>
                </c:pt>
                <c:pt idx="12">
                  <c:v>-1.26</c:v>
                </c:pt>
                <c:pt idx="13">
                  <c:v>-1.17</c:v>
                </c:pt>
                <c:pt idx="14">
                  <c:v>-1.083</c:v>
                </c:pt>
                <c:pt idx="15">
                  <c:v>-0.93500000000000005</c:v>
                </c:pt>
                <c:pt idx="16">
                  <c:v>-0.66</c:v>
                </c:pt>
                <c:pt idx="17">
                  <c:v>-0.31209999999999999</c:v>
                </c:pt>
                <c:pt idx="18">
                  <c:v>-8.3000000000000004E-2</c:v>
                </c:pt>
              </c:numCache>
            </c:numRef>
          </c:yVal>
          <c:smooth val="0"/>
          <c:extLst>
            <c:ext xmlns:c16="http://schemas.microsoft.com/office/drawing/2014/chart" uri="{C3380CC4-5D6E-409C-BE32-E72D297353CC}">
              <c16:uniqueId val="{00000002-FAB5-4B09-B82A-C914F221CA0C}"/>
            </c:ext>
          </c:extLst>
        </c:ser>
        <c:dLbls>
          <c:showLegendKey val="0"/>
          <c:showVal val="0"/>
          <c:showCatName val="0"/>
          <c:showSerName val="0"/>
          <c:showPercent val="0"/>
          <c:showBubbleSize val="0"/>
        </c:dLbls>
        <c:axId val="2024127072"/>
        <c:axId val="2024169328"/>
      </c:scatterChart>
      <c:valAx>
        <c:axId val="2024127072"/>
        <c:scaling>
          <c:orientation val="minMax"/>
          <c:max val="114"/>
          <c:min val="106"/>
        </c:scaling>
        <c:delete val="0"/>
        <c:axPos val="b"/>
        <c:majorGridlines/>
        <c:title>
          <c:tx>
            <c:rich>
              <a:bodyPr/>
              <a:lstStyle/>
              <a:p>
                <a:pPr>
                  <a:defRPr/>
                </a:pPr>
                <a:r>
                  <a:rPr lang="en-US"/>
                  <a:t>Frequency (rad/s)</a:t>
                </a:r>
              </a:p>
            </c:rich>
          </c:tx>
          <c:layout>
            <c:manualLayout>
              <c:xMode val="edge"/>
              <c:yMode val="edge"/>
              <c:x val="0.8158258228415437"/>
              <c:y val="0.69794785396982739"/>
            </c:manualLayout>
          </c:layout>
          <c:overlay val="0"/>
          <c:spPr>
            <a:solidFill>
              <a:schemeClr val="bg1"/>
            </a:solidFill>
          </c:spPr>
        </c:title>
        <c:numFmt formatCode="0.0" sourceLinked="0"/>
        <c:majorTickMark val="out"/>
        <c:minorTickMark val="none"/>
        <c:tickLblPos val="nextTo"/>
        <c:crossAx val="2024169328"/>
        <c:crosses val="autoZero"/>
        <c:crossBetween val="midCat"/>
      </c:valAx>
      <c:valAx>
        <c:axId val="2024169328"/>
        <c:scaling>
          <c:orientation val="minMax"/>
          <c:max val="3"/>
          <c:min val="-3"/>
        </c:scaling>
        <c:delete val="0"/>
        <c:axPos val="l"/>
        <c:title>
          <c:tx>
            <c:rich>
              <a:bodyPr rot="-5400000" vert="horz"/>
              <a:lstStyle/>
              <a:p>
                <a:pPr>
                  <a:defRPr/>
                </a:pPr>
                <a:r>
                  <a:rPr lang="en-US"/>
                  <a:t>Phase (rad)</a:t>
                </a:r>
              </a:p>
            </c:rich>
          </c:tx>
          <c:layout>
            <c:manualLayout>
              <c:xMode val="edge"/>
              <c:yMode val="edge"/>
              <c:x val="2.2421093982913899E-2"/>
              <c:y val="0.33910120693927714"/>
            </c:manualLayout>
          </c:layout>
          <c:overlay val="0"/>
        </c:title>
        <c:numFmt formatCode="0" sourceLinked="0"/>
        <c:majorTickMark val="out"/>
        <c:minorTickMark val="none"/>
        <c:tickLblPos val="nextTo"/>
        <c:crossAx val="2024127072"/>
        <c:crosses val="autoZero"/>
        <c:crossBetween val="midCat"/>
      </c:valAx>
    </c:plotArea>
    <c:legend>
      <c:legendPos val="r"/>
      <c:layout>
        <c:manualLayout>
          <c:xMode val="edge"/>
          <c:yMode val="edge"/>
          <c:x val="0.12414341976911357"/>
          <c:y val="3.2459469839519424E-2"/>
          <c:w val="0.21098493076296501"/>
          <c:h val="0.29281889763779501"/>
        </c:manualLayout>
      </c:layout>
      <c:overlay val="1"/>
      <c:spPr>
        <a:solidFill>
          <a:schemeClr val="bg1"/>
        </a:solidFill>
      </c:spPr>
    </c:legend>
    <c:plotVisOnly val="1"/>
    <c:dispBlanksAs val="gap"/>
    <c:showDLblsOverMax val="0"/>
  </c:chart>
  <c:spPr>
    <a:ln>
      <a:noFill/>
    </a:ln>
  </c:spPr>
  <c:txPr>
    <a:bodyPr/>
    <a:lstStyle/>
    <a:p>
      <a:pPr>
        <a:defRPr sz="1600" b="0"/>
      </a:pPr>
      <a:endParaRPr lang="zh-CN"/>
    </a:p>
  </c:txPr>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7.0225872689938407E-2"/>
          <c:y val="0.12168284789644"/>
          <c:w val="0.83428074827402199"/>
          <c:h val="0.76440129449838201"/>
        </c:manualLayout>
      </c:layout>
      <c:scatterChart>
        <c:scatterStyle val="smoothMarker"/>
        <c:varyColors val="0"/>
        <c:ser>
          <c:idx val="0"/>
          <c:order val="0"/>
          <c:tx>
            <c:strRef>
              <c:f>'Theoretical mode shapes'!$C$16</c:f>
              <c:strCache>
                <c:ptCount val="1"/>
                <c:pt idx="0">
                  <c:v>Point mass</c:v>
                </c:pt>
              </c:strCache>
            </c:strRef>
          </c:tx>
          <c:spPr>
            <a:ln w="25400"/>
          </c:spPr>
          <c:marker>
            <c:symbol val="diamond"/>
            <c:size val="9"/>
          </c:marker>
          <c:xVal>
            <c:numRef>
              <c:f>'Theoretical mode shapes'!$B$17:$B$21</c:f>
              <c:numCache>
                <c:formatCode>General</c:formatCode>
                <c:ptCount val="5"/>
                <c:pt idx="0">
                  <c:v>-1.016</c:v>
                </c:pt>
                <c:pt idx="1">
                  <c:v>-0.50800000000000001</c:v>
                </c:pt>
                <c:pt idx="2">
                  <c:v>0</c:v>
                </c:pt>
                <c:pt idx="3">
                  <c:v>0.50800000000000001</c:v>
                </c:pt>
                <c:pt idx="4">
                  <c:v>1.016</c:v>
                </c:pt>
              </c:numCache>
            </c:numRef>
          </c:xVal>
          <c:yVal>
            <c:numRef>
              <c:f>'Theoretical mode shapes'!$C$17:$C$21</c:f>
              <c:numCache>
                <c:formatCode>General</c:formatCode>
                <c:ptCount val="5"/>
                <c:pt idx="0">
                  <c:v>1</c:v>
                </c:pt>
                <c:pt idx="1">
                  <c:v>0.11799999999999999</c:v>
                </c:pt>
                <c:pt idx="2">
                  <c:v>-0.15</c:v>
                </c:pt>
                <c:pt idx="3">
                  <c:v>0.11799999999999999</c:v>
                </c:pt>
                <c:pt idx="4">
                  <c:v>1</c:v>
                </c:pt>
              </c:numCache>
            </c:numRef>
          </c:yVal>
          <c:smooth val="1"/>
          <c:extLst>
            <c:ext xmlns:c16="http://schemas.microsoft.com/office/drawing/2014/chart" uri="{C3380CC4-5D6E-409C-BE32-E72D297353CC}">
              <c16:uniqueId val="{00000000-BBDA-47D7-987F-A1C9FE4CFF93}"/>
            </c:ext>
          </c:extLst>
        </c:ser>
        <c:ser>
          <c:idx val="1"/>
          <c:order val="1"/>
          <c:tx>
            <c:strRef>
              <c:f>'Theoretical mode shapes'!$D$16</c:f>
              <c:strCache>
                <c:ptCount val="1"/>
                <c:pt idx="0">
                  <c:v>Lumped mass</c:v>
                </c:pt>
              </c:strCache>
            </c:strRef>
          </c:tx>
          <c:spPr>
            <a:ln>
              <a:prstDash val="dash"/>
            </a:ln>
          </c:spPr>
          <c:marker>
            <c:symbol val="circle"/>
            <c:size val="15"/>
            <c:spPr>
              <a:noFill/>
            </c:spPr>
          </c:marker>
          <c:xVal>
            <c:numRef>
              <c:f>'Theoretical mode shapes'!$B$17:$B$21</c:f>
              <c:numCache>
                <c:formatCode>General</c:formatCode>
                <c:ptCount val="5"/>
                <c:pt idx="0">
                  <c:v>-1.016</c:v>
                </c:pt>
                <c:pt idx="1">
                  <c:v>-0.50800000000000001</c:v>
                </c:pt>
                <c:pt idx="2">
                  <c:v>0</c:v>
                </c:pt>
                <c:pt idx="3">
                  <c:v>0.50800000000000001</c:v>
                </c:pt>
                <c:pt idx="4">
                  <c:v>1.016</c:v>
                </c:pt>
              </c:numCache>
            </c:numRef>
          </c:xVal>
          <c:yVal>
            <c:numRef>
              <c:f>'Theoretical mode shapes'!$D$17:$D$21</c:f>
              <c:numCache>
                <c:formatCode>General</c:formatCode>
                <c:ptCount val="5"/>
                <c:pt idx="0">
                  <c:v>1</c:v>
                </c:pt>
                <c:pt idx="1">
                  <c:v>0.115</c:v>
                </c:pt>
                <c:pt idx="2">
                  <c:v>-0.158</c:v>
                </c:pt>
                <c:pt idx="3">
                  <c:v>0.115</c:v>
                </c:pt>
                <c:pt idx="4">
                  <c:v>1</c:v>
                </c:pt>
              </c:numCache>
            </c:numRef>
          </c:yVal>
          <c:smooth val="1"/>
          <c:extLst>
            <c:ext xmlns:c16="http://schemas.microsoft.com/office/drawing/2014/chart" uri="{C3380CC4-5D6E-409C-BE32-E72D297353CC}">
              <c16:uniqueId val="{00000001-BBDA-47D7-987F-A1C9FE4CFF93}"/>
            </c:ext>
          </c:extLst>
        </c:ser>
        <c:dLbls>
          <c:showLegendKey val="0"/>
          <c:showVal val="0"/>
          <c:showCatName val="0"/>
          <c:showSerName val="0"/>
          <c:showPercent val="0"/>
          <c:showBubbleSize val="0"/>
        </c:dLbls>
        <c:axId val="2024385552"/>
        <c:axId val="2024389312"/>
      </c:scatterChart>
      <c:valAx>
        <c:axId val="2024385552"/>
        <c:scaling>
          <c:orientation val="minMax"/>
          <c:max val="1.1000000000000001"/>
          <c:min val="-1.1000000000000001"/>
        </c:scaling>
        <c:delete val="0"/>
        <c:axPos val="b"/>
        <c:title>
          <c:tx>
            <c:rich>
              <a:bodyPr/>
              <a:lstStyle/>
              <a:p>
                <a:pPr>
                  <a:defRPr b="0"/>
                </a:pPr>
                <a:r>
                  <a:rPr lang="en-US" b="0"/>
                  <a:t>Coordinate along wing (m)</a:t>
                </a:r>
              </a:p>
            </c:rich>
          </c:tx>
          <c:layout>
            <c:manualLayout>
              <c:xMode val="edge"/>
              <c:yMode val="edge"/>
              <c:x val="0.30212824782939102"/>
              <c:y val="0.92815533980582499"/>
            </c:manualLayout>
          </c:layout>
          <c:overlay val="0"/>
        </c:title>
        <c:numFmt formatCode="General" sourceLinked="1"/>
        <c:majorTickMark val="out"/>
        <c:minorTickMark val="none"/>
        <c:tickLblPos val="nextTo"/>
        <c:crossAx val="2024389312"/>
        <c:crosses val="autoZero"/>
        <c:crossBetween val="midCat"/>
      </c:valAx>
      <c:valAx>
        <c:axId val="2024389312"/>
        <c:scaling>
          <c:orientation val="minMax"/>
          <c:max val="1"/>
          <c:min val="-1"/>
        </c:scaling>
        <c:delete val="0"/>
        <c:axPos val="l"/>
        <c:title>
          <c:tx>
            <c:rich>
              <a:bodyPr rot="-5400000" vert="horz"/>
              <a:lstStyle/>
              <a:p>
                <a:pPr>
                  <a:defRPr b="0"/>
                </a:pPr>
                <a:r>
                  <a:rPr lang="en-US" b="0"/>
                  <a:t>Eigenvector</a:t>
                </a:r>
              </a:p>
            </c:rich>
          </c:tx>
          <c:layout>
            <c:manualLayout>
              <c:xMode val="edge"/>
              <c:yMode val="edge"/>
              <c:x val="0"/>
              <c:y val="0.27068419845577602"/>
            </c:manualLayout>
          </c:layout>
          <c:overlay val="0"/>
        </c:title>
        <c:numFmt formatCode="General" sourceLinked="1"/>
        <c:majorTickMark val="out"/>
        <c:minorTickMark val="none"/>
        <c:tickLblPos val="nextTo"/>
        <c:crossAx val="2024385552"/>
        <c:crosses val="autoZero"/>
        <c:crossBetween val="midCat"/>
        <c:majorUnit val="0.5"/>
      </c:valAx>
    </c:plotArea>
    <c:legend>
      <c:legendPos val="r"/>
      <c:layout>
        <c:manualLayout>
          <c:xMode val="edge"/>
          <c:yMode val="edge"/>
          <c:x val="0.52659592804503286"/>
          <c:y val="0.61251542484428256"/>
          <c:w val="0.35943767840552227"/>
          <c:h val="0.14890654992752772"/>
        </c:manualLayout>
      </c:layout>
      <c:overlay val="0"/>
    </c:legend>
    <c:plotVisOnly val="1"/>
    <c:dispBlanksAs val="gap"/>
    <c:showDLblsOverMax val="0"/>
  </c:chart>
  <c:spPr>
    <a:ln>
      <a:noFill/>
    </a:ln>
  </c:spPr>
  <c:txPr>
    <a:bodyPr/>
    <a:lstStyle/>
    <a:p>
      <a:pPr>
        <a:defRPr sz="1600"/>
      </a:pPr>
      <a:endParaRPr lang="zh-CN"/>
    </a:p>
  </c:txPr>
  <c:printSettings>
    <c:headerFooter/>
    <c:pageMargins b="1" l="0.75" r="0.75" t="1" header="0.5" footer="0.5"/>
    <c:pageSetup paperSize="9" orientation="portrait" horizontalDpi="-4" verticalDpi="-4"/>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7.5582116241897201E-2"/>
          <c:y val="8.4369491127041965E-2"/>
          <c:w val="0.87445204526188369"/>
          <c:h val="0.81104296431229672"/>
        </c:manualLayout>
      </c:layout>
      <c:scatterChart>
        <c:scatterStyle val="smoothMarker"/>
        <c:varyColors val="0"/>
        <c:ser>
          <c:idx val="0"/>
          <c:order val="0"/>
          <c:tx>
            <c:strRef>
              <c:f>'Theoretical mode shapes'!$C$25</c:f>
              <c:strCache>
                <c:ptCount val="1"/>
                <c:pt idx="0">
                  <c:v>Point mass</c:v>
                </c:pt>
              </c:strCache>
            </c:strRef>
          </c:tx>
          <c:spPr>
            <a:ln w="25400"/>
          </c:spPr>
          <c:marker>
            <c:symbol val="diamond"/>
            <c:size val="9"/>
          </c:marker>
          <c:xVal>
            <c:numRef>
              <c:f>'Theoretical mode shapes'!$B$26:$B$30</c:f>
              <c:numCache>
                <c:formatCode>General</c:formatCode>
                <c:ptCount val="5"/>
                <c:pt idx="0">
                  <c:v>-1.016</c:v>
                </c:pt>
                <c:pt idx="1">
                  <c:v>-0.50800000000000001</c:v>
                </c:pt>
                <c:pt idx="2">
                  <c:v>0</c:v>
                </c:pt>
                <c:pt idx="3">
                  <c:v>0.50800000000000001</c:v>
                </c:pt>
                <c:pt idx="4">
                  <c:v>1.016</c:v>
                </c:pt>
              </c:numCache>
            </c:numRef>
          </c:xVal>
          <c:yVal>
            <c:numRef>
              <c:f>'Theoretical mode shapes'!$C$26:$C$30</c:f>
              <c:numCache>
                <c:formatCode>General</c:formatCode>
                <c:ptCount val="5"/>
                <c:pt idx="0">
                  <c:v>0</c:v>
                </c:pt>
                <c:pt idx="1">
                  <c:v>-5.3999999999999999E-2</c:v>
                </c:pt>
                <c:pt idx="2">
                  <c:v>-0.15</c:v>
                </c:pt>
                <c:pt idx="3">
                  <c:v>-0.35299999999999998</c:v>
                </c:pt>
                <c:pt idx="4">
                  <c:v>-0.63900000000000001</c:v>
                </c:pt>
              </c:numCache>
            </c:numRef>
          </c:yVal>
          <c:smooth val="1"/>
          <c:extLst>
            <c:ext xmlns:c16="http://schemas.microsoft.com/office/drawing/2014/chart" uri="{C3380CC4-5D6E-409C-BE32-E72D297353CC}">
              <c16:uniqueId val="{00000000-93DF-4926-B71A-BF4A149D8F89}"/>
            </c:ext>
          </c:extLst>
        </c:ser>
        <c:ser>
          <c:idx val="1"/>
          <c:order val="1"/>
          <c:tx>
            <c:strRef>
              <c:f>'Theoretical mode shapes'!$D$25</c:f>
              <c:strCache>
                <c:ptCount val="1"/>
                <c:pt idx="0">
                  <c:v>Lumped mass</c:v>
                </c:pt>
              </c:strCache>
            </c:strRef>
          </c:tx>
          <c:spPr>
            <a:ln>
              <a:prstDash val="dash"/>
            </a:ln>
          </c:spPr>
          <c:marker>
            <c:symbol val="circle"/>
            <c:size val="15"/>
            <c:spPr>
              <a:noFill/>
            </c:spPr>
          </c:marker>
          <c:xVal>
            <c:numRef>
              <c:f>'Theoretical mode shapes'!$B$26:$B$30</c:f>
              <c:numCache>
                <c:formatCode>General</c:formatCode>
                <c:ptCount val="5"/>
                <c:pt idx="0">
                  <c:v>-1.016</c:v>
                </c:pt>
                <c:pt idx="1">
                  <c:v>-0.50800000000000001</c:v>
                </c:pt>
                <c:pt idx="2">
                  <c:v>0</c:v>
                </c:pt>
                <c:pt idx="3">
                  <c:v>0.50800000000000001</c:v>
                </c:pt>
                <c:pt idx="4">
                  <c:v>1.016</c:v>
                </c:pt>
              </c:numCache>
            </c:numRef>
          </c:xVal>
          <c:yVal>
            <c:numRef>
              <c:f>'Theoretical mode shapes'!$D$26:$D$30</c:f>
              <c:numCache>
                <c:formatCode>General</c:formatCode>
                <c:ptCount val="5"/>
                <c:pt idx="0">
                  <c:v>0.05</c:v>
                </c:pt>
                <c:pt idx="1">
                  <c:v>-5.5E-2</c:v>
                </c:pt>
                <c:pt idx="2">
                  <c:v>-0.158</c:v>
                </c:pt>
                <c:pt idx="3">
                  <c:v>-0.35099999999999998</c:v>
                </c:pt>
                <c:pt idx="4">
                  <c:v>-0.63400000000000001</c:v>
                </c:pt>
              </c:numCache>
            </c:numRef>
          </c:yVal>
          <c:smooth val="1"/>
          <c:extLst>
            <c:ext xmlns:c16="http://schemas.microsoft.com/office/drawing/2014/chart" uri="{C3380CC4-5D6E-409C-BE32-E72D297353CC}">
              <c16:uniqueId val="{00000001-93DF-4926-B71A-BF4A149D8F89}"/>
            </c:ext>
          </c:extLst>
        </c:ser>
        <c:dLbls>
          <c:showLegendKey val="0"/>
          <c:showVal val="0"/>
          <c:showCatName val="0"/>
          <c:showSerName val="0"/>
          <c:showPercent val="0"/>
          <c:showBubbleSize val="0"/>
        </c:dLbls>
        <c:axId val="2024445952"/>
        <c:axId val="2024449712"/>
      </c:scatterChart>
      <c:valAx>
        <c:axId val="2024445952"/>
        <c:scaling>
          <c:orientation val="minMax"/>
          <c:max val="1.1000000000000001"/>
          <c:min val="-1.1000000000000001"/>
        </c:scaling>
        <c:delete val="0"/>
        <c:axPos val="b"/>
        <c:title>
          <c:tx>
            <c:rich>
              <a:bodyPr/>
              <a:lstStyle/>
              <a:p>
                <a:pPr>
                  <a:defRPr b="0"/>
                </a:pPr>
                <a:r>
                  <a:rPr lang="en-US" b="0"/>
                  <a:t>Coordinate along fuselage (m)</a:t>
                </a:r>
              </a:p>
            </c:rich>
          </c:tx>
          <c:layout>
            <c:manualLayout>
              <c:xMode val="edge"/>
              <c:yMode val="edge"/>
              <c:x val="0.30212824782939102"/>
              <c:y val="0.92815533980582499"/>
            </c:manualLayout>
          </c:layout>
          <c:overlay val="0"/>
        </c:title>
        <c:numFmt formatCode="General" sourceLinked="1"/>
        <c:majorTickMark val="out"/>
        <c:minorTickMark val="none"/>
        <c:tickLblPos val="nextTo"/>
        <c:crossAx val="2024449712"/>
        <c:crosses val="autoZero"/>
        <c:crossBetween val="midCat"/>
      </c:valAx>
      <c:valAx>
        <c:axId val="2024449712"/>
        <c:scaling>
          <c:orientation val="minMax"/>
          <c:max val="1"/>
          <c:min val="-1"/>
        </c:scaling>
        <c:delete val="0"/>
        <c:axPos val="l"/>
        <c:title>
          <c:tx>
            <c:rich>
              <a:bodyPr rot="-5400000" vert="horz"/>
              <a:lstStyle/>
              <a:p>
                <a:pPr>
                  <a:defRPr b="0"/>
                </a:pPr>
                <a:r>
                  <a:rPr lang="en-US" b="0"/>
                  <a:t>Eigenvector</a:t>
                </a:r>
              </a:p>
            </c:rich>
          </c:tx>
          <c:layout>
            <c:manualLayout>
              <c:xMode val="edge"/>
              <c:yMode val="edge"/>
              <c:x val="0"/>
              <c:y val="0.257739214637005"/>
            </c:manualLayout>
          </c:layout>
          <c:overlay val="0"/>
        </c:title>
        <c:numFmt formatCode="General" sourceLinked="1"/>
        <c:majorTickMark val="out"/>
        <c:minorTickMark val="none"/>
        <c:tickLblPos val="nextTo"/>
        <c:crossAx val="2024445952"/>
        <c:crosses val="autoZero"/>
        <c:crossBetween val="midCat"/>
        <c:majorUnit val="0.5"/>
      </c:valAx>
    </c:plotArea>
    <c:legend>
      <c:legendPos val="r"/>
      <c:layout>
        <c:manualLayout>
          <c:xMode val="edge"/>
          <c:yMode val="edge"/>
          <c:x val="0.50967867099097885"/>
          <c:y val="0.12180754691111373"/>
          <c:w val="0.37029593984201364"/>
          <c:h val="0.16134436087280135"/>
        </c:manualLayout>
      </c:layout>
      <c:overlay val="0"/>
    </c:legend>
    <c:plotVisOnly val="1"/>
    <c:dispBlanksAs val="gap"/>
    <c:showDLblsOverMax val="0"/>
  </c:chart>
  <c:spPr>
    <a:ln>
      <a:noFill/>
    </a:ln>
  </c:spPr>
  <c:txPr>
    <a:bodyPr/>
    <a:lstStyle/>
    <a:p>
      <a:pPr>
        <a:defRPr sz="1600"/>
      </a:pPr>
      <a:endParaRPr lang="zh-CN"/>
    </a:p>
  </c:txPr>
  <c:printSettings>
    <c:headerFooter/>
    <c:pageMargins b="1" l="0.75" r="0.75" t="1" header="0.5" footer="0.5"/>
    <c:pageSetup paperSize="9" orientation="portrait" horizontalDpi="-4" verticalDpi="-4"/>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val>
            <c:numRef>
              <c:f>'Experimental mode shapes'!$A$33:$A$44</c:f>
              <c:numCache>
                <c:formatCode>General</c:formatCode>
                <c:ptCount val="12"/>
                <c:pt idx="0">
                  <c:v>0</c:v>
                </c:pt>
                <c:pt idx="1">
                  <c:v>0</c:v>
                </c:pt>
                <c:pt idx="3">
                  <c:v>1</c:v>
                </c:pt>
                <c:pt idx="4">
                  <c:v>2</c:v>
                </c:pt>
                <c:pt idx="5">
                  <c:v>3</c:v>
                </c:pt>
                <c:pt idx="6">
                  <c:v>4</c:v>
                </c:pt>
                <c:pt idx="7">
                  <c:v>5</c:v>
                </c:pt>
                <c:pt idx="8">
                  <c:v>6</c:v>
                </c:pt>
                <c:pt idx="9">
                  <c:v>7</c:v>
                </c:pt>
                <c:pt idx="10">
                  <c:v>8</c:v>
                </c:pt>
                <c:pt idx="11">
                  <c:v>9</c:v>
                </c:pt>
              </c:numCache>
            </c:numRef>
          </c:val>
          <c:extLst>
            <c:ext xmlns:c16="http://schemas.microsoft.com/office/drawing/2014/chart" uri="{C3380CC4-5D6E-409C-BE32-E72D297353CC}">
              <c16:uniqueId val="{00000000-D5B9-44AD-A407-5BCF9A1CCE0B}"/>
            </c:ext>
          </c:extLst>
        </c:ser>
        <c:ser>
          <c:idx val="1"/>
          <c:order val="1"/>
          <c:spPr>
            <a:solidFill>
              <a:schemeClr val="accent2"/>
            </a:solidFill>
            <a:ln>
              <a:noFill/>
            </a:ln>
            <a:effectLst/>
          </c:spPr>
          <c:invertIfNegative val="0"/>
          <c:val>
            <c:numRef>
              <c:f>'Experimental mode shapes'!$B$33:$B$44</c:f>
              <c:numCache>
                <c:formatCode>General</c:formatCode>
                <c:ptCount val="12"/>
                <c:pt idx="1">
                  <c:v>0</c:v>
                </c:pt>
                <c:pt idx="2">
                  <c:v>0</c:v>
                </c:pt>
                <c:pt idx="3">
                  <c:v>0.2392578125</c:v>
                </c:pt>
                <c:pt idx="4">
                  <c:v>0.2685546875</c:v>
                </c:pt>
                <c:pt idx="5">
                  <c:v>1.2548828125</c:v>
                </c:pt>
                <c:pt idx="6">
                  <c:v>2.763671875</c:v>
                </c:pt>
                <c:pt idx="7">
                  <c:v>5.05126953125</c:v>
                </c:pt>
                <c:pt idx="8">
                  <c:v>8.41064453125</c:v>
                </c:pt>
                <c:pt idx="9">
                  <c:v>0.93994140625</c:v>
                </c:pt>
                <c:pt idx="10">
                  <c:v>0.76904296875</c:v>
                </c:pt>
                <c:pt idx="11">
                  <c:v>8.505859375</c:v>
                </c:pt>
              </c:numCache>
            </c:numRef>
          </c:val>
          <c:extLst>
            <c:ext xmlns:c16="http://schemas.microsoft.com/office/drawing/2014/chart" uri="{C3380CC4-5D6E-409C-BE32-E72D297353CC}">
              <c16:uniqueId val="{00000001-D5B9-44AD-A407-5BCF9A1CCE0B}"/>
            </c:ext>
          </c:extLst>
        </c:ser>
        <c:ser>
          <c:idx val="2"/>
          <c:order val="2"/>
          <c:spPr>
            <a:solidFill>
              <a:schemeClr val="accent3"/>
            </a:solidFill>
            <a:ln>
              <a:noFill/>
            </a:ln>
            <a:effectLst/>
          </c:spPr>
          <c:invertIfNegative val="0"/>
          <c:val>
            <c:numRef>
              <c:f>'Experimental mode shapes'!$C$33:$C$44</c:f>
              <c:numCache>
                <c:formatCode>General</c:formatCode>
                <c:ptCount val="12"/>
                <c:pt idx="2">
                  <c:v>0</c:v>
                </c:pt>
                <c:pt idx="3">
                  <c:v>-1.6702778339386</c:v>
                </c:pt>
                <c:pt idx="4">
                  <c:v>-2.00661373138428</c:v>
                </c:pt>
                <c:pt idx="5">
                  <c:v>-1.95638144016266</c:v>
                </c:pt>
                <c:pt idx="6">
                  <c:v>-1.9667654037475599</c:v>
                </c:pt>
                <c:pt idx="7">
                  <c:v>1.1565418243408201</c:v>
                </c:pt>
                <c:pt idx="8">
                  <c:v>1.17168128490448</c:v>
                </c:pt>
                <c:pt idx="9">
                  <c:v>-1.94976329803467</c:v>
                </c:pt>
                <c:pt idx="10">
                  <c:v>-1.947509765625</c:v>
                </c:pt>
                <c:pt idx="11">
                  <c:v>1.11635601520538</c:v>
                </c:pt>
              </c:numCache>
            </c:numRef>
          </c:val>
          <c:extLst>
            <c:ext xmlns:c16="http://schemas.microsoft.com/office/drawing/2014/chart" uri="{C3380CC4-5D6E-409C-BE32-E72D297353CC}">
              <c16:uniqueId val="{00000002-D5B9-44AD-A407-5BCF9A1CCE0B}"/>
            </c:ext>
          </c:extLst>
        </c:ser>
        <c:ser>
          <c:idx val="3"/>
          <c:order val="3"/>
          <c:spPr>
            <a:solidFill>
              <a:schemeClr val="accent4"/>
            </a:solidFill>
            <a:ln>
              <a:noFill/>
            </a:ln>
            <a:effectLst/>
          </c:spPr>
          <c:invertIfNegative val="0"/>
          <c:val>
            <c:numRef>
              <c:f>'Experimental mode shapes'!$D$33:$D$44</c:f>
              <c:numCache>
                <c:formatCode>General</c:formatCode>
                <c:ptCount val="12"/>
                <c:pt idx="2">
                  <c:v>0</c:v>
                </c:pt>
                <c:pt idx="3">
                  <c:v>-0.2392578125</c:v>
                </c:pt>
                <c:pt idx="4">
                  <c:v>-0.2685546875</c:v>
                </c:pt>
                <c:pt idx="5">
                  <c:v>-1.2548828125</c:v>
                </c:pt>
                <c:pt idx="6">
                  <c:v>-2.763671875</c:v>
                </c:pt>
                <c:pt idx="7">
                  <c:v>5.05126953125</c:v>
                </c:pt>
                <c:pt idx="8">
                  <c:v>8.41064453125</c:v>
                </c:pt>
                <c:pt idx="9">
                  <c:v>-0.93994140625</c:v>
                </c:pt>
                <c:pt idx="10">
                  <c:v>-0.76904296875</c:v>
                </c:pt>
                <c:pt idx="11">
                  <c:v>8.505859375</c:v>
                </c:pt>
              </c:numCache>
            </c:numRef>
          </c:val>
          <c:extLst>
            <c:ext xmlns:c16="http://schemas.microsoft.com/office/drawing/2014/chart" uri="{C3380CC4-5D6E-409C-BE32-E72D297353CC}">
              <c16:uniqueId val="{00000003-D5B9-44AD-A407-5BCF9A1CCE0B}"/>
            </c:ext>
          </c:extLst>
        </c:ser>
        <c:ser>
          <c:idx val="4"/>
          <c:order val="4"/>
          <c:spPr>
            <a:solidFill>
              <a:schemeClr val="accent5"/>
            </a:solidFill>
            <a:ln>
              <a:noFill/>
            </a:ln>
            <a:effectLst/>
          </c:spPr>
          <c:invertIfNegative val="0"/>
          <c:val>
            <c:numRef>
              <c:f>'Experimental mode shapes'!$E$33:$E$44</c:f>
              <c:numCache>
                <c:formatCode>General</c:formatCode>
                <c:ptCount val="12"/>
                <c:pt idx="2">
                  <c:v>0</c:v>
                </c:pt>
                <c:pt idx="3">
                  <c:v>-2.8128587830080369E-2</c:v>
                </c:pt>
                <c:pt idx="4">
                  <c:v>-3.1572904707233063E-2</c:v>
                </c:pt>
                <c:pt idx="5">
                  <c:v>-0.14753157290470723</c:v>
                </c:pt>
                <c:pt idx="6">
                  <c:v>-0.3249138920780712</c:v>
                </c:pt>
                <c:pt idx="7">
                  <c:v>0.59385763490241106</c:v>
                </c:pt>
                <c:pt idx="8">
                  <c:v>0.98880597014925375</c:v>
                </c:pt>
                <c:pt idx="9">
                  <c:v>-0.11050516647531573</c:v>
                </c:pt>
                <c:pt idx="10">
                  <c:v>-9.041331802525833E-2</c:v>
                </c:pt>
                <c:pt idx="11">
                  <c:v>1</c:v>
                </c:pt>
              </c:numCache>
            </c:numRef>
          </c:val>
          <c:extLst>
            <c:ext xmlns:c16="http://schemas.microsoft.com/office/drawing/2014/chart" uri="{C3380CC4-5D6E-409C-BE32-E72D297353CC}">
              <c16:uniqueId val="{00000004-D5B9-44AD-A407-5BCF9A1CCE0B}"/>
            </c:ext>
          </c:extLst>
        </c:ser>
        <c:ser>
          <c:idx val="5"/>
          <c:order val="5"/>
          <c:spPr>
            <a:solidFill>
              <a:schemeClr val="accent6"/>
            </a:solidFill>
            <a:ln>
              <a:noFill/>
            </a:ln>
            <a:effectLst/>
          </c:spPr>
          <c:invertIfNegative val="0"/>
          <c:val>
            <c:numRef>
              <c:f>'Experimental mode shapes'!$F$33:$F$44</c:f>
              <c:numCache>
                <c:formatCode>General</c:formatCode>
                <c:ptCount val="12"/>
              </c:numCache>
            </c:numRef>
          </c:val>
          <c:extLst>
            <c:ext xmlns:c16="http://schemas.microsoft.com/office/drawing/2014/chart" uri="{C3380CC4-5D6E-409C-BE32-E72D297353CC}">
              <c16:uniqueId val="{00000005-D5B9-44AD-A407-5BCF9A1CCE0B}"/>
            </c:ext>
          </c:extLst>
        </c:ser>
        <c:ser>
          <c:idx val="6"/>
          <c:order val="6"/>
          <c:spPr>
            <a:solidFill>
              <a:schemeClr val="accent1">
                <a:lumMod val="60000"/>
              </a:schemeClr>
            </a:solidFill>
            <a:ln>
              <a:noFill/>
            </a:ln>
            <a:effectLst/>
          </c:spPr>
          <c:invertIfNegative val="0"/>
          <c:val>
            <c:numRef>
              <c:f>'Experimental mode shapes'!$G$33:$G$44</c:f>
              <c:numCache>
                <c:formatCode>General</c:formatCode>
                <c:ptCount val="12"/>
              </c:numCache>
            </c:numRef>
          </c:val>
          <c:extLst>
            <c:ext xmlns:c16="http://schemas.microsoft.com/office/drawing/2014/chart" uri="{C3380CC4-5D6E-409C-BE32-E72D297353CC}">
              <c16:uniqueId val="{00000006-D5B9-44AD-A407-5BCF9A1CCE0B}"/>
            </c:ext>
          </c:extLst>
        </c:ser>
        <c:ser>
          <c:idx val="7"/>
          <c:order val="7"/>
          <c:spPr>
            <a:solidFill>
              <a:schemeClr val="accent2">
                <a:lumMod val="60000"/>
              </a:schemeClr>
            </a:solidFill>
            <a:ln>
              <a:noFill/>
            </a:ln>
            <a:effectLst/>
          </c:spPr>
          <c:invertIfNegative val="0"/>
          <c:val>
            <c:numRef>
              <c:f>'Experimental mode shapes'!$H$33:$H$44</c:f>
              <c:numCache>
                <c:formatCode>General</c:formatCode>
                <c:ptCount val="12"/>
              </c:numCache>
            </c:numRef>
          </c:val>
          <c:extLst>
            <c:ext xmlns:c16="http://schemas.microsoft.com/office/drawing/2014/chart" uri="{C3380CC4-5D6E-409C-BE32-E72D297353CC}">
              <c16:uniqueId val="{00000007-D5B9-44AD-A407-5BCF9A1CCE0B}"/>
            </c:ext>
          </c:extLst>
        </c:ser>
        <c:ser>
          <c:idx val="8"/>
          <c:order val="8"/>
          <c:spPr>
            <a:solidFill>
              <a:schemeClr val="accent3">
                <a:lumMod val="60000"/>
              </a:schemeClr>
            </a:solidFill>
            <a:ln>
              <a:noFill/>
            </a:ln>
            <a:effectLst/>
          </c:spPr>
          <c:invertIfNegative val="0"/>
          <c:val>
            <c:numRef>
              <c:f>'Experimental mode shapes'!$I$33:$I$44</c:f>
              <c:numCache>
                <c:formatCode>General</c:formatCode>
                <c:ptCount val="12"/>
              </c:numCache>
            </c:numRef>
          </c:val>
          <c:extLst>
            <c:ext xmlns:c16="http://schemas.microsoft.com/office/drawing/2014/chart" uri="{C3380CC4-5D6E-409C-BE32-E72D297353CC}">
              <c16:uniqueId val="{00000008-D5B9-44AD-A407-5BCF9A1CCE0B}"/>
            </c:ext>
          </c:extLst>
        </c:ser>
        <c:dLbls>
          <c:showLegendKey val="0"/>
          <c:showVal val="0"/>
          <c:showCatName val="0"/>
          <c:showSerName val="0"/>
          <c:showPercent val="0"/>
          <c:showBubbleSize val="0"/>
        </c:dLbls>
        <c:gapWidth val="219"/>
        <c:overlap val="-27"/>
        <c:axId val="1283650512"/>
        <c:axId val="1283838896"/>
      </c:barChart>
      <c:catAx>
        <c:axId val="12836505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3838896"/>
        <c:crosses val="autoZero"/>
        <c:auto val="1"/>
        <c:lblAlgn val="ctr"/>
        <c:lblOffset val="100"/>
        <c:noMultiLvlLbl val="0"/>
      </c:catAx>
      <c:valAx>
        <c:axId val="128383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3650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2169471743118542E-2"/>
          <c:y val="7.0123707082284964E-2"/>
          <c:w val="0.83428074827402199"/>
          <c:h val="0.8099654219719532"/>
        </c:manualLayout>
      </c:layout>
      <c:scatterChart>
        <c:scatterStyle val="smoothMarker"/>
        <c:varyColors val="0"/>
        <c:ser>
          <c:idx val="2"/>
          <c:order val="0"/>
          <c:tx>
            <c:strRef>
              <c:f>'Experimental mode shapes'!$C$16</c:f>
              <c:strCache>
                <c:ptCount val="1"/>
                <c:pt idx="0">
                  <c:v>Numerical</c:v>
                </c:pt>
              </c:strCache>
            </c:strRef>
          </c:tx>
          <c:spPr>
            <a:ln w="25400"/>
          </c:spPr>
          <c:xVal>
            <c:numRef>
              <c:f>'Experimental mode shapes'!$B$17:$B$21</c:f>
              <c:numCache>
                <c:formatCode>General</c:formatCode>
                <c:ptCount val="5"/>
                <c:pt idx="0">
                  <c:v>-1.016</c:v>
                </c:pt>
                <c:pt idx="1">
                  <c:v>-0.50800000000000001</c:v>
                </c:pt>
                <c:pt idx="2">
                  <c:v>0</c:v>
                </c:pt>
                <c:pt idx="3">
                  <c:v>0.50800000000000001</c:v>
                </c:pt>
                <c:pt idx="4">
                  <c:v>1.016</c:v>
                </c:pt>
              </c:numCache>
            </c:numRef>
          </c:xVal>
          <c:yVal>
            <c:numRef>
              <c:f>'Experimental mode shapes'!$C$17:$C$21</c:f>
              <c:numCache>
                <c:formatCode>General</c:formatCode>
                <c:ptCount val="5"/>
                <c:pt idx="0">
                  <c:v>1</c:v>
                </c:pt>
                <c:pt idx="1">
                  <c:v>0.11799999999999999</c:v>
                </c:pt>
                <c:pt idx="2">
                  <c:v>-0.15</c:v>
                </c:pt>
                <c:pt idx="3">
                  <c:v>0.11799999999999999</c:v>
                </c:pt>
                <c:pt idx="4">
                  <c:v>1</c:v>
                </c:pt>
              </c:numCache>
            </c:numRef>
          </c:yVal>
          <c:smooth val="1"/>
          <c:extLst>
            <c:ext xmlns:c16="http://schemas.microsoft.com/office/drawing/2014/chart" uri="{C3380CC4-5D6E-409C-BE32-E72D297353CC}">
              <c16:uniqueId val="{00000004-3980-4B28-A89D-1752D3BC6640}"/>
            </c:ext>
          </c:extLst>
        </c:ser>
        <c:ser>
          <c:idx val="3"/>
          <c:order val="1"/>
          <c:tx>
            <c:strRef>
              <c:f>'Experimental mode shapes'!$E$16</c:f>
              <c:strCache>
                <c:ptCount val="1"/>
                <c:pt idx="0">
                  <c:v>Experimental</c:v>
                </c:pt>
              </c:strCache>
            </c:strRef>
          </c:tx>
          <c:spPr>
            <a:ln>
              <a:prstDash val="dash"/>
            </a:ln>
          </c:spPr>
          <c:xVal>
            <c:numRef>
              <c:f>'Experimental mode shapes'!$B$17:$B$21</c:f>
              <c:numCache>
                <c:formatCode>General</c:formatCode>
                <c:ptCount val="5"/>
                <c:pt idx="0">
                  <c:v>-1.016</c:v>
                </c:pt>
                <c:pt idx="1">
                  <c:v>-0.50800000000000001</c:v>
                </c:pt>
                <c:pt idx="2">
                  <c:v>0</c:v>
                </c:pt>
                <c:pt idx="3">
                  <c:v>0.50800000000000001</c:v>
                </c:pt>
                <c:pt idx="4">
                  <c:v>1.016</c:v>
                </c:pt>
              </c:numCache>
            </c:numRef>
          </c:xVal>
          <c:yVal>
            <c:numRef>
              <c:f>'Experimental mode shapes'!$E$17:$E$21</c:f>
              <c:numCache>
                <c:formatCode>General</c:formatCode>
                <c:ptCount val="5"/>
                <c:pt idx="0">
                  <c:v>0.98880597014925375</c:v>
                </c:pt>
                <c:pt idx="1">
                  <c:v>0.11050516647531573</c:v>
                </c:pt>
                <c:pt idx="2">
                  <c:v>-0.14753157290470723</c:v>
                </c:pt>
                <c:pt idx="3">
                  <c:v>9.041331802525833E-2</c:v>
                </c:pt>
                <c:pt idx="4">
                  <c:v>1</c:v>
                </c:pt>
              </c:numCache>
            </c:numRef>
          </c:yVal>
          <c:smooth val="1"/>
          <c:extLst>
            <c:ext xmlns:c16="http://schemas.microsoft.com/office/drawing/2014/chart" uri="{C3380CC4-5D6E-409C-BE32-E72D297353CC}">
              <c16:uniqueId val="{00000005-3980-4B28-A89D-1752D3BC6640}"/>
            </c:ext>
          </c:extLst>
        </c:ser>
        <c:ser>
          <c:idx val="0"/>
          <c:order val="2"/>
          <c:tx>
            <c:strRef>
              <c:f>'Experimental mode shapes'!$C$16</c:f>
              <c:strCache>
                <c:ptCount val="1"/>
                <c:pt idx="0">
                  <c:v>Numerical</c:v>
                </c:pt>
              </c:strCache>
            </c:strRef>
          </c:tx>
          <c:spPr>
            <a:ln w="25400"/>
          </c:spPr>
          <c:marker>
            <c:symbol val="diamond"/>
            <c:size val="9"/>
          </c:marker>
          <c:xVal>
            <c:numRef>
              <c:f>'Experimental mode shapes'!$B$17:$B$21</c:f>
              <c:numCache>
                <c:formatCode>General</c:formatCode>
                <c:ptCount val="5"/>
                <c:pt idx="0">
                  <c:v>-1.016</c:v>
                </c:pt>
                <c:pt idx="1">
                  <c:v>-0.50800000000000001</c:v>
                </c:pt>
                <c:pt idx="2">
                  <c:v>0</c:v>
                </c:pt>
                <c:pt idx="3">
                  <c:v>0.50800000000000001</c:v>
                </c:pt>
                <c:pt idx="4">
                  <c:v>1.016</c:v>
                </c:pt>
              </c:numCache>
            </c:numRef>
          </c:xVal>
          <c:yVal>
            <c:numRef>
              <c:f>'Experimental mode shapes'!$C$17:$C$21</c:f>
              <c:numCache>
                <c:formatCode>General</c:formatCode>
                <c:ptCount val="5"/>
                <c:pt idx="0">
                  <c:v>1</c:v>
                </c:pt>
                <c:pt idx="1">
                  <c:v>0.11799999999999999</c:v>
                </c:pt>
                <c:pt idx="2">
                  <c:v>-0.15</c:v>
                </c:pt>
                <c:pt idx="3">
                  <c:v>0.11799999999999999</c:v>
                </c:pt>
                <c:pt idx="4">
                  <c:v>1</c:v>
                </c:pt>
              </c:numCache>
            </c:numRef>
          </c:yVal>
          <c:smooth val="1"/>
          <c:extLst>
            <c:ext xmlns:c16="http://schemas.microsoft.com/office/drawing/2014/chart" uri="{C3380CC4-5D6E-409C-BE32-E72D297353CC}">
              <c16:uniqueId val="{00000001-3980-4B28-A89D-1752D3BC6640}"/>
            </c:ext>
          </c:extLst>
        </c:ser>
        <c:ser>
          <c:idx val="1"/>
          <c:order val="3"/>
          <c:tx>
            <c:strRef>
              <c:f>'Experimental mode shapes'!$E$16</c:f>
              <c:strCache>
                <c:ptCount val="1"/>
                <c:pt idx="0">
                  <c:v>Experimental</c:v>
                </c:pt>
              </c:strCache>
            </c:strRef>
          </c:tx>
          <c:spPr>
            <a:ln>
              <a:prstDash val="dash"/>
            </a:ln>
          </c:spPr>
          <c:marker>
            <c:symbol val="circle"/>
            <c:size val="15"/>
            <c:spPr>
              <a:noFill/>
            </c:spPr>
          </c:marker>
          <c:xVal>
            <c:numRef>
              <c:f>'Experimental mode shapes'!$B$17:$B$21</c:f>
              <c:numCache>
                <c:formatCode>General</c:formatCode>
                <c:ptCount val="5"/>
                <c:pt idx="0">
                  <c:v>-1.016</c:v>
                </c:pt>
                <c:pt idx="1">
                  <c:v>-0.50800000000000001</c:v>
                </c:pt>
                <c:pt idx="2">
                  <c:v>0</c:v>
                </c:pt>
                <c:pt idx="3">
                  <c:v>0.50800000000000001</c:v>
                </c:pt>
                <c:pt idx="4">
                  <c:v>1.016</c:v>
                </c:pt>
              </c:numCache>
            </c:numRef>
          </c:xVal>
          <c:yVal>
            <c:numRef>
              <c:f>'Experimental mode shapes'!$E$17:$E$21</c:f>
              <c:numCache>
                <c:formatCode>General</c:formatCode>
                <c:ptCount val="5"/>
                <c:pt idx="0">
                  <c:v>0.98880597014925375</c:v>
                </c:pt>
                <c:pt idx="1">
                  <c:v>0.11050516647531573</c:v>
                </c:pt>
                <c:pt idx="2">
                  <c:v>-0.14753157290470723</c:v>
                </c:pt>
                <c:pt idx="3">
                  <c:v>9.041331802525833E-2</c:v>
                </c:pt>
                <c:pt idx="4">
                  <c:v>1</c:v>
                </c:pt>
              </c:numCache>
            </c:numRef>
          </c:yVal>
          <c:smooth val="1"/>
          <c:extLst>
            <c:ext xmlns:c16="http://schemas.microsoft.com/office/drawing/2014/chart" uri="{C3380CC4-5D6E-409C-BE32-E72D297353CC}">
              <c16:uniqueId val="{00000003-3980-4B28-A89D-1752D3BC6640}"/>
            </c:ext>
          </c:extLst>
        </c:ser>
        <c:dLbls>
          <c:showLegendKey val="0"/>
          <c:showVal val="0"/>
          <c:showCatName val="0"/>
          <c:showSerName val="0"/>
          <c:showPercent val="0"/>
          <c:showBubbleSize val="0"/>
        </c:dLbls>
        <c:axId val="2026419168"/>
        <c:axId val="2026422288"/>
      </c:scatterChart>
      <c:valAx>
        <c:axId val="2026419168"/>
        <c:scaling>
          <c:orientation val="minMax"/>
          <c:max val="1.1000000000000001"/>
          <c:min val="-1.1000000000000001"/>
        </c:scaling>
        <c:delete val="0"/>
        <c:axPos val="b"/>
        <c:title>
          <c:tx>
            <c:rich>
              <a:bodyPr/>
              <a:lstStyle/>
              <a:p>
                <a:pPr>
                  <a:defRPr b="0"/>
                </a:pPr>
                <a:r>
                  <a:rPr lang="en-US" b="0"/>
                  <a:t>Coordinate along wing (m)</a:t>
                </a:r>
              </a:p>
            </c:rich>
          </c:tx>
          <c:layout>
            <c:manualLayout>
              <c:xMode val="edge"/>
              <c:yMode val="edge"/>
              <c:x val="0.25195602301310266"/>
              <c:y val="0.89917765498635616"/>
            </c:manualLayout>
          </c:layout>
          <c:overlay val="0"/>
        </c:title>
        <c:numFmt formatCode="General" sourceLinked="1"/>
        <c:majorTickMark val="out"/>
        <c:minorTickMark val="none"/>
        <c:tickLblPos val="nextTo"/>
        <c:crossAx val="2026422288"/>
        <c:crosses val="autoZero"/>
        <c:crossBetween val="midCat"/>
      </c:valAx>
      <c:valAx>
        <c:axId val="2026422288"/>
        <c:scaling>
          <c:orientation val="minMax"/>
          <c:max val="1"/>
          <c:min val="-1"/>
        </c:scaling>
        <c:delete val="0"/>
        <c:axPos val="l"/>
        <c:title>
          <c:tx>
            <c:rich>
              <a:bodyPr rot="-5400000" vert="horz"/>
              <a:lstStyle/>
              <a:p>
                <a:pPr>
                  <a:defRPr b="0"/>
                </a:pPr>
                <a:r>
                  <a:rPr lang="en-US" b="0"/>
                  <a:t>Eigenvector</a:t>
                </a:r>
              </a:p>
            </c:rich>
          </c:tx>
          <c:layout>
            <c:manualLayout>
              <c:xMode val="edge"/>
              <c:yMode val="edge"/>
              <c:x val="8.0971659919028341E-3"/>
              <c:y val="0.38219708295956678"/>
            </c:manualLayout>
          </c:layout>
          <c:overlay val="0"/>
        </c:title>
        <c:numFmt formatCode="General" sourceLinked="1"/>
        <c:majorTickMark val="out"/>
        <c:minorTickMark val="none"/>
        <c:tickLblPos val="nextTo"/>
        <c:crossAx val="2026419168"/>
        <c:crosses val="autoZero"/>
        <c:crossBetween val="midCat"/>
        <c:majorUnit val="0.5"/>
      </c:valAx>
    </c:plotArea>
    <c:legend>
      <c:legendPos val="r"/>
      <c:layout>
        <c:manualLayout>
          <c:xMode val="edge"/>
          <c:yMode val="edge"/>
          <c:x val="0.54808039121756147"/>
          <c:y val="0.59289447643272564"/>
          <c:w val="0.35794324822712809"/>
          <c:h val="0.13155497317157105"/>
        </c:manualLayout>
      </c:layout>
      <c:overlay val="0"/>
    </c:legend>
    <c:plotVisOnly val="1"/>
    <c:dispBlanksAs val="gap"/>
    <c:showDLblsOverMax val="0"/>
  </c:chart>
  <c:spPr>
    <a:ln>
      <a:noFill/>
    </a:ln>
  </c:spPr>
  <c:txPr>
    <a:bodyPr/>
    <a:lstStyle/>
    <a:p>
      <a:pPr>
        <a:defRPr sz="1600"/>
      </a:pPr>
      <a:endParaRPr lang="zh-CN"/>
    </a:p>
  </c:txPr>
  <c:printSettings>
    <c:headerFooter/>
    <c:pageMargins b="1" l="0.75" r="0.75" t="1" header="0.5" footer="0.5"/>
    <c:pageSetup paperSize="9" orientation="portrait" horizontalDpi="-4" verticalDpi="-4"/>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1335248140745775"/>
          <c:y val="6.8223641856088743E-2"/>
          <c:w val="0.83428074827402199"/>
          <c:h val="0.79899247263903328"/>
        </c:manualLayout>
      </c:layout>
      <c:scatterChart>
        <c:scatterStyle val="smoothMarker"/>
        <c:varyColors val="0"/>
        <c:ser>
          <c:idx val="0"/>
          <c:order val="0"/>
          <c:tx>
            <c:strRef>
              <c:f>'Experimental mode shapes'!$C$25</c:f>
              <c:strCache>
                <c:ptCount val="1"/>
                <c:pt idx="0">
                  <c:v>Numerical</c:v>
                </c:pt>
              </c:strCache>
            </c:strRef>
          </c:tx>
          <c:spPr>
            <a:ln w="25400"/>
          </c:spPr>
          <c:marker>
            <c:symbol val="diamond"/>
            <c:size val="9"/>
          </c:marker>
          <c:xVal>
            <c:numRef>
              <c:f>'Experimental mode shapes'!$B$26:$B$30</c:f>
              <c:numCache>
                <c:formatCode>General</c:formatCode>
                <c:ptCount val="5"/>
                <c:pt idx="0">
                  <c:v>-1.016</c:v>
                </c:pt>
                <c:pt idx="1">
                  <c:v>-0.50800000000000001</c:v>
                </c:pt>
                <c:pt idx="2">
                  <c:v>0</c:v>
                </c:pt>
                <c:pt idx="3">
                  <c:v>0.50800000000000001</c:v>
                </c:pt>
                <c:pt idx="4">
                  <c:v>1.016</c:v>
                </c:pt>
              </c:numCache>
            </c:numRef>
          </c:xVal>
          <c:yVal>
            <c:numRef>
              <c:f>'Experimental mode shapes'!$C$26:$C$30</c:f>
              <c:numCache>
                <c:formatCode>General</c:formatCode>
                <c:ptCount val="5"/>
                <c:pt idx="0">
                  <c:v>5.0999999999999997E-2</c:v>
                </c:pt>
                <c:pt idx="1">
                  <c:v>-5.3999999999999999E-2</c:v>
                </c:pt>
                <c:pt idx="2">
                  <c:v>-0.15</c:v>
                </c:pt>
                <c:pt idx="3">
                  <c:v>-0.35299999999999998</c:v>
                </c:pt>
                <c:pt idx="4">
                  <c:v>-0.63900000000000001</c:v>
                </c:pt>
              </c:numCache>
            </c:numRef>
          </c:yVal>
          <c:smooth val="1"/>
          <c:extLst>
            <c:ext xmlns:c16="http://schemas.microsoft.com/office/drawing/2014/chart" uri="{C3380CC4-5D6E-409C-BE32-E72D297353CC}">
              <c16:uniqueId val="{00000000-E3AF-46FB-BC60-042921AD8879}"/>
            </c:ext>
          </c:extLst>
        </c:ser>
        <c:ser>
          <c:idx val="1"/>
          <c:order val="1"/>
          <c:tx>
            <c:strRef>
              <c:f>'Experimental mode shapes'!$E$25</c:f>
              <c:strCache>
                <c:ptCount val="1"/>
                <c:pt idx="0">
                  <c:v>Experimental</c:v>
                </c:pt>
              </c:strCache>
            </c:strRef>
          </c:tx>
          <c:spPr>
            <a:ln>
              <a:prstDash val="dash"/>
            </a:ln>
          </c:spPr>
          <c:marker>
            <c:symbol val="circle"/>
            <c:size val="15"/>
            <c:spPr>
              <a:noFill/>
            </c:spPr>
          </c:marker>
          <c:xVal>
            <c:numRef>
              <c:f>'Experimental mode shapes'!$B$26:$B$30</c:f>
              <c:numCache>
                <c:formatCode>General</c:formatCode>
                <c:ptCount val="5"/>
                <c:pt idx="0">
                  <c:v>-1.016</c:v>
                </c:pt>
                <c:pt idx="1">
                  <c:v>-0.50800000000000001</c:v>
                </c:pt>
                <c:pt idx="2">
                  <c:v>0</c:v>
                </c:pt>
                <c:pt idx="3">
                  <c:v>0.50800000000000001</c:v>
                </c:pt>
                <c:pt idx="4">
                  <c:v>1.016</c:v>
                </c:pt>
              </c:numCache>
            </c:numRef>
          </c:xVal>
          <c:yVal>
            <c:numRef>
              <c:f>'Experimental mode shapes'!$E$26:$E$30</c:f>
              <c:numCache>
                <c:formatCode>General</c:formatCode>
                <c:ptCount val="5"/>
                <c:pt idx="0">
                  <c:v>2.8128587830080369E-2</c:v>
                </c:pt>
                <c:pt idx="1">
                  <c:v>-3.1572904707233063E-2</c:v>
                </c:pt>
                <c:pt idx="2">
                  <c:v>-0.14753157290470723</c:v>
                </c:pt>
                <c:pt idx="3">
                  <c:v>-0.3249138920780712</c:v>
                </c:pt>
                <c:pt idx="4">
                  <c:v>-0.59385763490241106</c:v>
                </c:pt>
              </c:numCache>
            </c:numRef>
          </c:yVal>
          <c:smooth val="1"/>
          <c:extLst>
            <c:ext xmlns:c16="http://schemas.microsoft.com/office/drawing/2014/chart" uri="{C3380CC4-5D6E-409C-BE32-E72D297353CC}">
              <c16:uniqueId val="{00000001-E3AF-46FB-BC60-042921AD8879}"/>
            </c:ext>
          </c:extLst>
        </c:ser>
        <c:dLbls>
          <c:showLegendKey val="0"/>
          <c:showVal val="0"/>
          <c:showCatName val="0"/>
          <c:showSerName val="0"/>
          <c:showPercent val="0"/>
          <c:showBubbleSize val="0"/>
        </c:dLbls>
        <c:axId val="2026530032"/>
        <c:axId val="2026533152"/>
      </c:scatterChart>
      <c:valAx>
        <c:axId val="2026530032"/>
        <c:scaling>
          <c:orientation val="minMax"/>
          <c:max val="1.1000000000000001"/>
          <c:min val="-1.1000000000000001"/>
        </c:scaling>
        <c:delete val="0"/>
        <c:axPos val="b"/>
        <c:title>
          <c:tx>
            <c:rich>
              <a:bodyPr/>
              <a:lstStyle/>
              <a:p>
                <a:pPr>
                  <a:defRPr b="0"/>
                </a:pPr>
                <a:r>
                  <a:rPr lang="en-US" b="0"/>
                  <a:t>Coordinate along fuselage (m)</a:t>
                </a:r>
              </a:p>
            </c:rich>
          </c:tx>
          <c:layout>
            <c:manualLayout>
              <c:xMode val="edge"/>
              <c:yMode val="edge"/>
              <c:x val="0.21522927707000084"/>
              <c:y val="0.8935641063734957"/>
            </c:manualLayout>
          </c:layout>
          <c:overlay val="0"/>
        </c:title>
        <c:numFmt formatCode="General" sourceLinked="1"/>
        <c:majorTickMark val="out"/>
        <c:minorTickMark val="none"/>
        <c:tickLblPos val="nextTo"/>
        <c:crossAx val="2026533152"/>
        <c:crosses val="autoZero"/>
        <c:crossBetween val="midCat"/>
      </c:valAx>
      <c:valAx>
        <c:axId val="2026533152"/>
        <c:scaling>
          <c:orientation val="minMax"/>
          <c:max val="1"/>
          <c:min val="-1"/>
        </c:scaling>
        <c:delete val="0"/>
        <c:axPos val="l"/>
        <c:title>
          <c:tx>
            <c:rich>
              <a:bodyPr rot="-5400000" vert="horz"/>
              <a:lstStyle/>
              <a:p>
                <a:pPr>
                  <a:defRPr b="0">
                    <a:ln>
                      <a:noFill/>
                    </a:ln>
                  </a:defRPr>
                </a:pPr>
                <a:r>
                  <a:rPr lang="en-US" b="0">
                    <a:ln>
                      <a:noFill/>
                    </a:ln>
                  </a:rPr>
                  <a:t>Eigenvector</a:t>
                </a:r>
              </a:p>
            </c:rich>
          </c:tx>
          <c:layout>
            <c:manualLayout>
              <c:xMode val="edge"/>
              <c:yMode val="edge"/>
              <c:x val="1.3968203839759769E-2"/>
              <c:y val="0.38851210815629178"/>
            </c:manualLayout>
          </c:layout>
          <c:overlay val="0"/>
        </c:title>
        <c:numFmt formatCode="General" sourceLinked="1"/>
        <c:majorTickMark val="out"/>
        <c:minorTickMark val="none"/>
        <c:tickLblPos val="nextTo"/>
        <c:crossAx val="2026530032"/>
        <c:crosses val="autoZero"/>
        <c:crossBetween val="midCat"/>
        <c:majorUnit val="0.5"/>
      </c:valAx>
    </c:plotArea>
    <c:legend>
      <c:legendPos val="r"/>
      <c:layout>
        <c:manualLayout>
          <c:xMode val="edge"/>
          <c:yMode val="edge"/>
          <c:x val="0.59078685171236456"/>
          <c:y val="6.6130589808349433E-2"/>
          <c:w val="0.34909643035498217"/>
          <c:h val="0.17374709057594215"/>
        </c:manualLayout>
      </c:layout>
      <c:overlay val="0"/>
    </c:legend>
    <c:plotVisOnly val="1"/>
    <c:dispBlanksAs val="gap"/>
    <c:showDLblsOverMax val="0"/>
  </c:chart>
  <c:spPr>
    <a:ln>
      <a:noFill/>
    </a:ln>
  </c:spPr>
  <c:txPr>
    <a:bodyPr/>
    <a:lstStyle/>
    <a:p>
      <a:pPr>
        <a:defRPr sz="1600"/>
      </a:pPr>
      <a:endParaRPr lang="zh-CN"/>
    </a:p>
  </c:txPr>
  <c:printSettings>
    <c:headerFooter/>
    <c:pageMargins b="1" l="0.75" r="0.75" t="1" header="0.5" footer="0.5"/>
    <c:pageSetup paperSize="9"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3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22</xdr:col>
      <xdr:colOff>812800</xdr:colOff>
      <xdr:row>2</xdr:row>
      <xdr:rowOff>25400</xdr:rowOff>
    </xdr:from>
    <xdr:to>
      <xdr:col>28</xdr:col>
      <xdr:colOff>800100</xdr:colOff>
      <xdr:row>29</xdr:row>
      <xdr:rowOff>88900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25400</xdr:colOff>
      <xdr:row>1</xdr:row>
      <xdr:rowOff>177800</xdr:rowOff>
    </xdr:from>
    <xdr:to>
      <xdr:col>22</xdr:col>
      <xdr:colOff>406400</xdr:colOff>
      <xdr:row>29</xdr:row>
      <xdr:rowOff>38100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25400</xdr:colOff>
      <xdr:row>2</xdr:row>
      <xdr:rowOff>25400</xdr:rowOff>
    </xdr:from>
    <xdr:to>
      <xdr:col>36</xdr:col>
      <xdr:colOff>38100</xdr:colOff>
      <xdr:row>29</xdr:row>
      <xdr:rowOff>76200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787400</xdr:colOff>
      <xdr:row>2</xdr:row>
      <xdr:rowOff>38100</xdr:rowOff>
    </xdr:from>
    <xdr:to>
      <xdr:col>28</xdr:col>
      <xdr:colOff>304800</xdr:colOff>
      <xdr:row>29</xdr:row>
      <xdr:rowOff>101600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25400</xdr:colOff>
      <xdr:row>2</xdr:row>
      <xdr:rowOff>63500</xdr:rowOff>
    </xdr:from>
    <xdr:to>
      <xdr:col>22</xdr:col>
      <xdr:colOff>444500</xdr:colOff>
      <xdr:row>29</xdr:row>
      <xdr:rowOff>114300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12700</xdr:colOff>
      <xdr:row>2</xdr:row>
      <xdr:rowOff>12700</xdr:rowOff>
    </xdr:from>
    <xdr:to>
      <xdr:col>36</xdr:col>
      <xdr:colOff>38100</xdr:colOff>
      <xdr:row>29</xdr:row>
      <xdr:rowOff>50800</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824806</xdr:colOff>
      <xdr:row>33</xdr:row>
      <xdr:rowOff>83127</xdr:rowOff>
    </xdr:from>
    <xdr:to>
      <xdr:col>23</xdr:col>
      <xdr:colOff>304800</xdr:colOff>
      <xdr:row>60</xdr:row>
      <xdr:rowOff>41564</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131617</xdr:colOff>
      <xdr:row>67</xdr:row>
      <xdr:rowOff>102755</xdr:rowOff>
    </xdr:from>
    <xdr:to>
      <xdr:col>8</xdr:col>
      <xdr:colOff>290946</xdr:colOff>
      <xdr:row>93</xdr:row>
      <xdr:rowOff>69273</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373114</xdr:colOff>
      <xdr:row>34</xdr:row>
      <xdr:rowOff>76200</xdr:rowOff>
    </xdr:from>
    <xdr:to>
      <xdr:col>15</xdr:col>
      <xdr:colOff>653143</xdr:colOff>
      <xdr:row>59</xdr:row>
      <xdr:rowOff>163286</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220108</xdr:colOff>
      <xdr:row>34</xdr:row>
      <xdr:rowOff>10886</xdr:rowOff>
    </xdr:from>
    <xdr:to>
      <xdr:col>8</xdr:col>
      <xdr:colOff>185057</xdr:colOff>
      <xdr:row>59</xdr:row>
      <xdr:rowOff>152401</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124691</xdr:colOff>
      <xdr:row>67</xdr:row>
      <xdr:rowOff>108526</xdr:rowOff>
    </xdr:from>
    <xdr:to>
      <xdr:col>16</xdr:col>
      <xdr:colOff>263236</xdr:colOff>
      <xdr:row>93</xdr:row>
      <xdr:rowOff>55417</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34635</xdr:colOff>
      <xdr:row>67</xdr:row>
      <xdr:rowOff>71583</xdr:rowOff>
    </xdr:from>
    <xdr:to>
      <xdr:col>23</xdr:col>
      <xdr:colOff>484908</xdr:colOff>
      <xdr:row>93</xdr:row>
      <xdr:rowOff>55419</xdr:rowOff>
    </xdr:to>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17289</xdr:colOff>
      <xdr:row>34</xdr:row>
      <xdr:rowOff>158177</xdr:rowOff>
    </xdr:from>
    <xdr:to>
      <xdr:col>37</xdr:col>
      <xdr:colOff>622406</xdr:colOff>
      <xdr:row>50</xdr:row>
      <xdr:rowOff>8965</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203200</xdr:colOff>
      <xdr:row>1</xdr:row>
      <xdr:rowOff>76200</xdr:rowOff>
    </xdr:from>
    <xdr:to>
      <xdr:col>15</xdr:col>
      <xdr:colOff>769620</xdr:colOff>
      <xdr:row>22</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241300</xdr:colOff>
      <xdr:row>22</xdr:row>
      <xdr:rowOff>152400</xdr:rowOff>
    </xdr:from>
    <xdr:to>
      <xdr:col>15</xdr:col>
      <xdr:colOff>792480</xdr:colOff>
      <xdr:row>43</xdr:row>
      <xdr:rowOff>76200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0" y="0"/>
    <xdr:ext cx="9294091" cy="6067136"/>
    <xdr:graphicFrame macro="">
      <xdr:nvGraphicFramePr>
        <xdr:cNvPr id="2" name="Chart 1">
          <a:extLst>
            <a:ext uri="{FF2B5EF4-FFF2-40B4-BE49-F238E27FC236}">
              <a16:creationId xmlns:a16="http://schemas.microsoft.com/office/drawing/2014/main" id="{8BDA6D74-5D14-427A-8594-2242BF4A543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xdr:from>
      <xdr:col>10</xdr:col>
      <xdr:colOff>203200</xdr:colOff>
      <xdr:row>1</xdr:row>
      <xdr:rowOff>195942</xdr:rowOff>
    </xdr:from>
    <xdr:to>
      <xdr:col>15</xdr:col>
      <xdr:colOff>794658</xdr:colOff>
      <xdr:row>21</xdr:row>
      <xdr:rowOff>54429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175987</xdr:colOff>
      <xdr:row>23</xdr:row>
      <xdr:rowOff>108858</xdr:rowOff>
    </xdr:from>
    <xdr:to>
      <xdr:col>15</xdr:col>
      <xdr:colOff>762000</xdr:colOff>
      <xdr:row>43</xdr:row>
      <xdr:rowOff>97971</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0"/>
  <sheetViews>
    <sheetView topLeftCell="B1" workbookViewId="0">
      <selection activeCell="K4" sqref="K4"/>
    </sheetView>
  </sheetViews>
  <sheetFormatPr defaultColWidth="11" defaultRowHeight="15.6"/>
  <cols>
    <col min="1" max="1" width="11.59765625" bestFit="1" customWidth="1"/>
    <col min="6" max="6" width="14.59765625" bestFit="1" customWidth="1"/>
  </cols>
  <sheetData>
    <row r="1" spans="1:12">
      <c r="A1" s="56" t="s">
        <v>19</v>
      </c>
      <c r="B1" s="56">
        <v>1</v>
      </c>
      <c r="D1" s="57" t="s">
        <v>26</v>
      </c>
      <c r="E1" s="57">
        <f>B3/B4*0.5</f>
        <v>0.05</v>
      </c>
    </row>
    <row r="2" spans="1:12">
      <c r="A2" s="56" t="s">
        <v>0</v>
      </c>
      <c r="B2" s="56">
        <v>2</v>
      </c>
      <c r="D2" s="57" t="s">
        <v>3</v>
      </c>
      <c r="E2" s="57">
        <f>SQRT(B2/B4)</f>
        <v>1.4142135623730951</v>
      </c>
      <c r="H2" s="60" t="s">
        <v>56</v>
      </c>
      <c r="I2" s="60" t="s">
        <v>60</v>
      </c>
      <c r="J2" s="60" t="s">
        <v>10</v>
      </c>
      <c r="K2" s="60" t="s">
        <v>23</v>
      </c>
      <c r="L2" s="60" t="s">
        <v>22</v>
      </c>
    </row>
    <row r="3" spans="1:12">
      <c r="A3" s="56" t="s">
        <v>1</v>
      </c>
      <c r="B3" s="56">
        <v>0.1</v>
      </c>
      <c r="D3" s="57" t="s">
        <v>4</v>
      </c>
      <c r="E3" s="57">
        <f>2*E2*B4</f>
        <v>2.8284271247461903</v>
      </c>
      <c r="H3" s="61" t="s">
        <v>57</v>
      </c>
      <c r="I3" s="61">
        <f>MATCH(0,N21:N720,1)</f>
        <v>227</v>
      </c>
      <c r="J3" s="61">
        <f>INDEX(A21:A720,I3)</f>
        <v>1.4134268537074217</v>
      </c>
      <c r="K3" s="61">
        <f>INDEX(N21:N720,I3)</f>
        <v>-1.5737252810323631E-2</v>
      </c>
      <c r="L3" s="61">
        <f>TAN(K3)</f>
        <v>-1.5738552107621758E-2</v>
      </c>
    </row>
    <row r="4" spans="1:12">
      <c r="A4" s="56" t="s">
        <v>2</v>
      </c>
      <c r="B4" s="56">
        <v>1</v>
      </c>
      <c r="D4" s="57" t="s">
        <v>5</v>
      </c>
      <c r="E4" s="57">
        <f>B3/E3</f>
        <v>3.5355339059327376E-2</v>
      </c>
      <c r="H4" s="61" t="s">
        <v>58</v>
      </c>
      <c r="I4" s="61">
        <f>I3+1</f>
        <v>228</v>
      </c>
      <c r="J4" s="61">
        <f>INDEX(A21:A720,I4)</f>
        <v>1.4192384769539148</v>
      </c>
      <c r="K4" s="61">
        <f>INDEX(N21:N720,I4)</f>
        <v>9.998585127852308E-2</v>
      </c>
      <c r="L4" s="61">
        <f>TAN(K4)</f>
        <v>0.10032038094842455</v>
      </c>
    </row>
    <row r="6" spans="1:12">
      <c r="A6" s="56" t="s">
        <v>9</v>
      </c>
      <c r="B6" s="56">
        <v>500</v>
      </c>
      <c r="D6" s="57" t="s">
        <v>6</v>
      </c>
      <c r="E6" s="57">
        <f>(B8-B7)/(B6-1)</f>
        <v>5.8116232464929859E-3</v>
      </c>
      <c r="H6" s="59" t="s">
        <v>24</v>
      </c>
      <c r="I6" s="58">
        <f>(J3^2*J4*L4-J4^2*J3*L3)/(J4*L4-J3*L3)</f>
        <v>2</v>
      </c>
    </row>
    <row r="7" spans="1:12">
      <c r="A7" s="56" t="s">
        <v>7</v>
      </c>
      <c r="B7" s="56">
        <v>0.1</v>
      </c>
      <c r="H7" s="59" t="s">
        <v>3</v>
      </c>
      <c r="I7" s="58">
        <f>SQRT(I6)</f>
        <v>1.4142135623730951</v>
      </c>
    </row>
    <row r="8" spans="1:12">
      <c r="A8" s="56" t="s">
        <v>8</v>
      </c>
      <c r="B8" s="56">
        <v>3</v>
      </c>
      <c r="H8" s="59" t="s">
        <v>25</v>
      </c>
      <c r="I8" s="58">
        <f>-(J4^2-J3^2)/(J3*L3-J4*L4)</f>
        <v>0.1</v>
      </c>
    </row>
    <row r="9" spans="1:12">
      <c r="H9" s="59" t="s">
        <v>26</v>
      </c>
      <c r="I9" s="58">
        <f>I8/2</f>
        <v>0.05</v>
      </c>
    </row>
    <row r="10" spans="1:12">
      <c r="H10" s="59" t="s">
        <v>5</v>
      </c>
      <c r="I10" s="58">
        <f>I9/I7</f>
        <v>3.5355339059327376E-2</v>
      </c>
    </row>
    <row r="19" spans="1:16">
      <c r="A19" s="69"/>
      <c r="B19" s="70"/>
      <c r="C19" s="70"/>
      <c r="D19" s="70"/>
      <c r="E19" s="106" t="s">
        <v>14</v>
      </c>
      <c r="F19" s="106"/>
      <c r="G19" s="107" t="s">
        <v>17</v>
      </c>
      <c r="H19" s="107"/>
      <c r="I19" s="105" t="s">
        <v>18</v>
      </c>
      <c r="J19" s="105"/>
      <c r="K19" s="106" t="s">
        <v>14</v>
      </c>
      <c r="L19" s="106"/>
      <c r="M19" s="107" t="s">
        <v>17</v>
      </c>
      <c r="N19" s="107"/>
      <c r="O19" s="105" t="s">
        <v>18</v>
      </c>
      <c r="P19" s="105"/>
    </row>
    <row r="20" spans="1:16">
      <c r="A20" s="69" t="s">
        <v>10</v>
      </c>
      <c r="B20" s="70" t="s">
        <v>13</v>
      </c>
      <c r="C20" s="70" t="s">
        <v>12</v>
      </c>
      <c r="D20" s="70" t="s">
        <v>11</v>
      </c>
      <c r="E20" s="54" t="s">
        <v>15</v>
      </c>
      <c r="F20" s="54" t="s">
        <v>16</v>
      </c>
      <c r="G20" s="55" t="s">
        <v>15</v>
      </c>
      <c r="H20" s="55" t="s">
        <v>16</v>
      </c>
      <c r="I20" s="53" t="s">
        <v>15</v>
      </c>
      <c r="J20" s="53" t="s">
        <v>16</v>
      </c>
      <c r="K20" s="54" t="s">
        <v>20</v>
      </c>
      <c r="L20" s="54" t="s">
        <v>21</v>
      </c>
      <c r="M20" s="55" t="s">
        <v>20</v>
      </c>
      <c r="N20" s="55" t="s">
        <v>21</v>
      </c>
      <c r="O20" s="53" t="s">
        <v>20</v>
      </c>
      <c r="P20" s="53" t="s">
        <v>21</v>
      </c>
    </row>
    <row r="21" spans="1:16">
      <c r="A21" s="68">
        <f>B7</f>
        <v>0.1</v>
      </c>
      <c r="B21" s="71">
        <f>$B$2-A21^2*$B$4</f>
        <v>1.99</v>
      </c>
      <c r="C21" s="71">
        <f t="shared" ref="C21:C52" si="0">A21*$B$3</f>
        <v>1.0000000000000002E-2</v>
      </c>
      <c r="D21" s="71">
        <f t="shared" ref="D21:D52" si="1">B21^2+C21^2</f>
        <v>3.9602000000000004</v>
      </c>
      <c r="E21" s="65">
        <f t="shared" ref="E21:E52" si="2">$B$1/D21*B21</f>
        <v>0.50249987374375027</v>
      </c>
      <c r="F21" s="65">
        <f>$B$1/D21*C21</f>
        <v>2.5251249936871878E-3</v>
      </c>
      <c r="G21" s="66">
        <f>A21*F21</f>
        <v>2.5251249936871878E-4</v>
      </c>
      <c r="H21" s="66">
        <f>-A21*E21</f>
        <v>-5.0249987374375027E-2</v>
      </c>
      <c r="I21" s="67">
        <f>A21*H21</f>
        <v>-5.0249987374375027E-3</v>
      </c>
      <c r="J21" s="67">
        <f>-A21*G21</f>
        <v>-2.5251249936871878E-5</v>
      </c>
      <c r="K21" s="65">
        <f>SQRT(E21^2+F21^2)</f>
        <v>0.50250621823885788</v>
      </c>
      <c r="L21" s="65">
        <f>ATAN2(E21,F21)</f>
        <v>5.0250833308124118E-3</v>
      </c>
      <c r="M21" s="66">
        <f>SQRT(G21^2+H21^2)</f>
        <v>5.0250621823885788E-2</v>
      </c>
      <c r="N21" s="66">
        <f>ATAN2(G21,H21)</f>
        <v>-1.5657712434640843</v>
      </c>
      <c r="O21" s="67">
        <f>SQRT(I21^2+J21^2)</f>
        <v>5.0250621823885793E-3</v>
      </c>
      <c r="P21" s="67">
        <f>ATAN2(I21,J21)</f>
        <v>-3.1365675702589808</v>
      </c>
    </row>
    <row r="22" spans="1:16">
      <c r="A22" s="68">
        <f>A21+$E$6</f>
        <v>0.10581162324649299</v>
      </c>
      <c r="B22" s="71">
        <f t="shared" ref="B22:B85" si="3">$B$2-A22^2*$B$4</f>
        <v>1.9888039003859421</v>
      </c>
      <c r="C22" s="71">
        <f t="shared" si="0"/>
        <v>1.0581162324649299E-2</v>
      </c>
      <c r="D22" s="71">
        <f t="shared" si="1"/>
        <v>3.955452915186477</v>
      </c>
      <c r="E22" s="65">
        <f t="shared" si="2"/>
        <v>0.50280054978032307</v>
      </c>
      <c r="F22" s="65">
        <f t="shared" ref="F22:F70" si="4">$B$1/D22*C22</f>
        <v>2.6750823613711141E-3</v>
      </c>
      <c r="G22" s="66">
        <f t="shared" ref="G22:G85" si="5">A22*F22</f>
        <v>2.8305480697473912E-4</v>
      </c>
      <c r="H22" s="66">
        <f t="shared" ref="H22:H85" si="6">-A22*E22</f>
        <v>-5.3202142341485084E-2</v>
      </c>
      <c r="I22" s="67">
        <f t="shared" ref="I22:I85" si="7">A22*H22</f>
        <v>-5.6294050413435116E-3</v>
      </c>
      <c r="J22" s="67">
        <f t="shared" ref="J22:J85" si="8">-A22*G22</f>
        <v>-2.9950488593719892E-5</v>
      </c>
      <c r="K22" s="65">
        <f t="shared" ref="K22:K85" si="9">SQRT(E22^2+F22^2)</f>
        <v>0.50280766593702131</v>
      </c>
      <c r="L22" s="65">
        <f t="shared" ref="L22:L85" si="10">ATAN2(E22,F22)</f>
        <v>5.3203146305694678E-3</v>
      </c>
      <c r="M22" s="66">
        <f t="shared" ref="M22:M85" si="11">SQRT(G22^2+H22^2)</f>
        <v>5.3202895313576602E-2</v>
      </c>
      <c r="N22" s="66">
        <f t="shared" ref="N22:N85" si="12">ATAN2(G22,H22)</f>
        <v>-1.5654760121643272</v>
      </c>
      <c r="O22" s="67">
        <f t="shared" ref="O22:O85" si="13">SQRT(I22^2+J22^2)</f>
        <v>5.6294847145427745E-3</v>
      </c>
      <c r="P22" s="67">
        <f t="shared" ref="P22:P85" si="14">ATAN2(I22,J22)</f>
        <v>-3.1362723389592237</v>
      </c>
    </row>
    <row r="23" spans="1:16">
      <c r="A23" s="68">
        <f t="shared" ref="A23:A70" si="15">A22+$E$6</f>
        <v>0.11162324649298597</v>
      </c>
      <c r="B23" s="71">
        <f t="shared" si="3"/>
        <v>1.9875402508423661</v>
      </c>
      <c r="C23" s="71">
        <f t="shared" si="0"/>
        <v>1.1162324649298597E-2</v>
      </c>
      <c r="D23" s="71">
        <f t="shared" si="1"/>
        <v>3.9504408462101117</v>
      </c>
      <c r="E23" s="65">
        <f t="shared" si="2"/>
        <v>0.50311859567499395</v>
      </c>
      <c r="F23" s="65">
        <f t="shared" si="4"/>
        <v>2.8255896199552684E-3</v>
      </c>
      <c r="G23" s="66">
        <f t="shared" si="5"/>
        <v>3.1540148663628946E-4</v>
      </c>
      <c r="H23" s="66">
        <f t="shared" si="6"/>
        <v>-5.615973102023479E-2</v>
      </c>
      <c r="I23" s="67">
        <f t="shared" si="7"/>
        <v>-6.2687314986514583E-3</v>
      </c>
      <c r="J23" s="67">
        <f t="shared" si="8"/>
        <v>-3.5206137887056761E-5</v>
      </c>
      <c r="K23" s="65">
        <f t="shared" si="9"/>
        <v>0.50312653008033514</v>
      </c>
      <c r="L23" s="65">
        <f t="shared" si="10"/>
        <v>5.6160911907541331E-3</v>
      </c>
      <c r="M23" s="66">
        <f t="shared" si="11"/>
        <v>5.6160616684317967E-2</v>
      </c>
      <c r="N23" s="66">
        <f t="shared" si="12"/>
        <v>-1.5651802356041424</v>
      </c>
      <c r="O23" s="67">
        <f t="shared" si="13"/>
        <v>6.268830359351725E-3</v>
      </c>
      <c r="P23" s="67">
        <f t="shared" si="14"/>
        <v>-3.1359765623990388</v>
      </c>
    </row>
    <row r="24" spans="1:16">
      <c r="A24" s="68">
        <f t="shared" si="15"/>
        <v>0.11743486973947895</v>
      </c>
      <c r="B24" s="71">
        <f t="shared" si="3"/>
        <v>1.9862090513692716</v>
      </c>
      <c r="C24" s="71">
        <f t="shared" si="0"/>
        <v>1.1743486973947895E-2</v>
      </c>
      <c r="D24" s="71">
        <f t="shared" si="1"/>
        <v>3.9451643052275291</v>
      </c>
      <c r="E24" s="65">
        <f t="shared" si="2"/>
        <v>0.50345407635810013</v>
      </c>
      <c r="F24" s="65">
        <f t="shared" si="4"/>
        <v>2.9766788060987016E-3</v>
      </c>
      <c r="G24" s="66">
        <f t="shared" si="5"/>
        <v>3.4956588785046874E-4</v>
      </c>
      <c r="H24" s="66">
        <f t="shared" si="6"/>
        <v>-5.9123063876923176E-2</v>
      </c>
      <c r="I24" s="67">
        <f t="shared" si="7"/>
        <v>-6.9431093049853662E-3</v>
      </c>
      <c r="J24" s="67">
        <f t="shared" si="8"/>
        <v>-4.1051224505085106E-5</v>
      </c>
      <c r="K24" s="65">
        <f t="shared" si="9"/>
        <v>0.5034628761073674</v>
      </c>
      <c r="L24" s="65">
        <f t="shared" si="10"/>
        <v>5.9124441742543421E-3</v>
      </c>
      <c r="M24" s="66">
        <f t="shared" si="11"/>
        <v>5.912409727433212E-2</v>
      </c>
      <c r="N24" s="66">
        <f t="shared" si="12"/>
        <v>-1.5648838826206424</v>
      </c>
      <c r="O24" s="67">
        <f t="shared" si="13"/>
        <v>6.9432306618754745E-3</v>
      </c>
      <c r="P24" s="67">
        <f t="shared" si="14"/>
        <v>-3.1356802094155389</v>
      </c>
    </row>
    <row r="25" spans="1:16">
      <c r="A25" s="68">
        <f t="shared" si="15"/>
        <v>0.12324649298597193</v>
      </c>
      <c r="B25" s="71">
        <f t="shared" si="3"/>
        <v>1.9848103019666588</v>
      </c>
      <c r="C25" s="71">
        <f t="shared" si="0"/>
        <v>1.2324649298597194E-2</v>
      </c>
      <c r="D25" s="71">
        <f t="shared" si="1"/>
        <v>3.9396238317733125</v>
      </c>
      <c r="E25" s="65">
        <f t="shared" si="2"/>
        <v>0.50380706045055357</v>
      </c>
      <c r="F25" s="65">
        <f t="shared" si="4"/>
        <v>3.1283822580212171E-3</v>
      </c>
      <c r="G25" s="66">
        <f t="shared" si="5"/>
        <v>3.8556214202065098E-4</v>
      </c>
      <c r="H25" s="66">
        <f t="shared" si="6"/>
        <v>-6.2092453342102283E-2</v>
      </c>
      <c r="I25" s="67">
        <f t="shared" si="7"/>
        <v>-7.652677115309198E-3</v>
      </c>
      <c r="J25" s="67">
        <f t="shared" si="8"/>
        <v>-4.7519181832204475E-5</v>
      </c>
      <c r="K25" s="65">
        <f t="shared" si="9"/>
        <v>0.50381677317788853</v>
      </c>
      <c r="L25" s="65">
        <f t="shared" si="10"/>
        <v>6.2094049424621118E-3</v>
      </c>
      <c r="M25" s="66">
        <f t="shared" si="11"/>
        <v>6.2093650401683652E-2</v>
      </c>
      <c r="N25" s="66">
        <f t="shared" si="12"/>
        <v>-1.5645869218524344</v>
      </c>
      <c r="O25" s="67">
        <f t="shared" si="13"/>
        <v>7.6528246487044971E-3</v>
      </c>
      <c r="P25" s="67">
        <f t="shared" si="14"/>
        <v>-3.1353832486473312</v>
      </c>
    </row>
    <row r="26" spans="1:16">
      <c r="A26" s="68">
        <f t="shared" si="15"/>
        <v>0.12905811623246491</v>
      </c>
      <c r="B26" s="71">
        <f t="shared" si="3"/>
        <v>1.9833440026345275</v>
      </c>
      <c r="C26" s="71">
        <f t="shared" si="0"/>
        <v>1.2905811623246492E-2</v>
      </c>
      <c r="D26" s="71">
        <f t="shared" si="1"/>
        <v>3.9338199927600033</v>
      </c>
      <c r="E26" s="65">
        <f t="shared" si="2"/>
        <v>0.50417762029904056</v>
      </c>
      <c r="F26" s="65">
        <f t="shared" si="4"/>
        <v>3.280732633165469E-3</v>
      </c>
      <c r="G26" s="66">
        <f t="shared" si="5"/>
        <v>4.2340517349870977E-4</v>
      </c>
      <c r="H26" s="66">
        <f t="shared" si="6"/>
        <v>-6.5068213922361132E-2</v>
      </c>
      <c r="I26" s="67">
        <f t="shared" si="7"/>
        <v>-8.397581115430975E-3</v>
      </c>
      <c r="J26" s="67">
        <f t="shared" si="8"/>
        <v>-5.4643874094823457E-5</v>
      </c>
      <c r="K26" s="65">
        <f t="shared" si="9"/>
        <v>0.50418829420863576</v>
      </c>
      <c r="L26" s="65">
        <f t="shared" si="10"/>
        <v>6.5070050665803235E-3</v>
      </c>
      <c r="M26" s="66">
        <f t="shared" si="11"/>
        <v>6.5069591477026331E-2</v>
      </c>
      <c r="N26" s="66">
        <f t="shared" si="12"/>
        <v>-1.5642893217283163</v>
      </c>
      <c r="O26" s="67">
        <f t="shared" si="13"/>
        <v>8.3977589000410711E-3</v>
      </c>
      <c r="P26" s="67">
        <f t="shared" si="14"/>
        <v>-3.1350856485232126</v>
      </c>
    </row>
    <row r="27" spans="1:16">
      <c r="A27" s="68">
        <f t="shared" si="15"/>
        <v>0.13486973947895789</v>
      </c>
      <c r="B27" s="71">
        <f t="shared" si="3"/>
        <v>1.981810153372878</v>
      </c>
      <c r="C27" s="71">
        <f t="shared" si="0"/>
        <v>1.3486973947895789E-2</v>
      </c>
      <c r="D27" s="71">
        <f t="shared" si="1"/>
        <v>3.9277533824781017</v>
      </c>
      <c r="E27" s="65">
        <f t="shared" si="2"/>
        <v>0.50456583201323923</v>
      </c>
      <c r="F27" s="65">
        <f t="shared" si="4"/>
        <v>3.4337629261709337E-3</v>
      </c>
      <c r="G27" s="66">
        <f t="shared" si="5"/>
        <v>4.6311071128517792E-4</v>
      </c>
      <c r="H27" s="66">
        <f t="shared" si="6"/>
        <v>-6.8050662313609206E-2</v>
      </c>
      <c r="I27" s="67">
        <f t="shared" si="7"/>
        <v>-9.1779750976070107E-3</v>
      </c>
      <c r="J27" s="67">
        <f t="shared" si="8"/>
        <v>-6.2459620980946832E-5</v>
      </c>
      <c r="K27" s="65">
        <f t="shared" si="9"/>
        <v>0.50457751591112887</v>
      </c>
      <c r="L27" s="65">
        <f t="shared" si="10"/>
        <v>6.8052763390827088E-3</v>
      </c>
      <c r="M27" s="66">
        <f t="shared" si="11"/>
        <v>6.8052238117873684E-2</v>
      </c>
      <c r="N27" s="66">
        <f t="shared" si="12"/>
        <v>-1.5639910504558139</v>
      </c>
      <c r="O27" s="67">
        <f t="shared" si="13"/>
        <v>9.1781876259176311E-3</v>
      </c>
      <c r="P27" s="67">
        <f t="shared" si="14"/>
        <v>-3.1347873772507104</v>
      </c>
    </row>
    <row r="28" spans="1:16">
      <c r="A28" s="68">
        <f t="shared" si="15"/>
        <v>0.14068136272545087</v>
      </c>
      <c r="B28" s="71">
        <f t="shared" si="3"/>
        <v>1.9802087541817102</v>
      </c>
      <c r="C28" s="71">
        <f t="shared" si="0"/>
        <v>1.4068136272545087E-2</v>
      </c>
      <c r="D28" s="71">
        <f t="shared" si="1"/>
        <v>3.9214246225960636</v>
      </c>
      <c r="E28" s="65">
        <f t="shared" si="2"/>
        <v>0.50497177550508965</v>
      </c>
      <c r="F28" s="65">
        <f t="shared" si="4"/>
        <v>3.587506487178553E-3</v>
      </c>
      <c r="G28" s="66">
        <f t="shared" si="5"/>
        <v>5.0469530140267408E-4</v>
      </c>
      <c r="H28" s="66">
        <f t="shared" si="6"/>
        <v>-7.1040117515946466E-2</v>
      </c>
      <c r="I28" s="67">
        <f t="shared" si="7"/>
        <v>-9.9940205403195211E-3</v>
      </c>
      <c r="J28" s="67">
        <f t="shared" si="8"/>
        <v>-7.100122276246034E-5</v>
      </c>
      <c r="K28" s="65">
        <f t="shared" si="9"/>
        <v>0.50498451883157591</v>
      </c>
      <c r="L28" s="65">
        <f t="shared" si="10"/>
        <v>7.1042507853359528E-3</v>
      </c>
      <c r="M28" s="66">
        <f t="shared" si="11"/>
        <v>7.10419102644822E-2</v>
      </c>
      <c r="N28" s="66">
        <f t="shared" si="12"/>
        <v>-1.5636920760095607</v>
      </c>
      <c r="O28" s="67">
        <f t="shared" si="13"/>
        <v>9.9942727466265525E-3</v>
      </c>
      <c r="P28" s="67">
        <f t="shared" si="14"/>
        <v>-3.1344884028044571</v>
      </c>
    </row>
    <row r="29" spans="1:16">
      <c r="A29" s="68">
        <f t="shared" si="15"/>
        <v>0.14649298597194385</v>
      </c>
      <c r="B29" s="71">
        <f t="shared" si="3"/>
        <v>1.9785398050610239</v>
      </c>
      <c r="C29" s="71">
        <f t="shared" si="0"/>
        <v>1.4649298597194386E-2</v>
      </c>
      <c r="D29" s="71">
        <f t="shared" si="1"/>
        <v>3.9148343621603039</v>
      </c>
      <c r="E29" s="65">
        <f t="shared" si="2"/>
        <v>0.50539553453015462</v>
      </c>
      <c r="F29" s="65">
        <f t="shared" si="4"/>
        <v>3.7419970404853945E-3</v>
      </c>
      <c r="G29" s="66">
        <f t="shared" si="5"/>
        <v>5.4817631995888235E-4</v>
      </c>
      <c r="H29" s="66">
        <f t="shared" si="6"/>
        <v>-7.4036900950209011E-2</v>
      </c>
      <c r="I29" s="67">
        <f t="shared" si="7"/>
        <v>-1.0845886692305165E-2</v>
      </c>
      <c r="J29" s="67">
        <f t="shared" si="8"/>
        <v>-8.0303985949888363E-5</v>
      </c>
      <c r="K29" s="65">
        <f t="shared" si="9"/>
        <v>0.5054093873929052</v>
      </c>
      <c r="L29" s="65">
        <f t="shared" si="10"/>
        <v>7.4039606753930247E-3</v>
      </c>
      <c r="M29" s="66">
        <f t="shared" si="11"/>
        <v>7.4038930297437605E-2</v>
      </c>
      <c r="N29" s="66">
        <f t="shared" si="12"/>
        <v>-1.5633923661195035</v>
      </c>
      <c r="O29" s="67">
        <f t="shared" si="13"/>
        <v>1.0846183977440256E-2</v>
      </c>
      <c r="P29" s="67">
        <f t="shared" si="14"/>
        <v>-3.1341886929144001</v>
      </c>
    </row>
    <row r="30" spans="1:16">
      <c r="A30" s="68">
        <f t="shared" si="15"/>
        <v>0.15230460921843683</v>
      </c>
      <c r="B30" s="71">
        <f t="shared" si="3"/>
        <v>1.9768033060108192</v>
      </c>
      <c r="C30" s="71">
        <f t="shared" si="0"/>
        <v>1.5230460921843684E-2</v>
      </c>
      <c r="D30" s="71">
        <f t="shared" si="1"/>
        <v>3.9079832775951964</v>
      </c>
      <c r="E30" s="65">
        <f t="shared" si="2"/>
        <v>0.5058371967311126</v>
      </c>
      <c r="F30" s="65">
        <f t="shared" si="4"/>
        <v>3.897268703569236E-3</v>
      </c>
      <c r="G30" s="66">
        <f t="shared" si="5"/>
        <v>5.9357198691635646E-4</v>
      </c>
      <c r="H30" s="66">
        <f t="shared" si="6"/>
        <v>-7.7041336576281663E-2</v>
      </c>
      <c r="I30" s="67">
        <f t="shared" si="7"/>
        <v>-1.1733750660916644E-2</v>
      </c>
      <c r="J30" s="67">
        <f t="shared" si="8"/>
        <v>-9.0403749510306773E-5</v>
      </c>
      <c r="K30" s="65">
        <f t="shared" si="9"/>
        <v>0.5058522099389684</v>
      </c>
      <c r="L30" s="65">
        <f t="shared" si="10"/>
        <v>7.7044385359671006E-3</v>
      </c>
      <c r="M30" s="66">
        <f t="shared" si="11"/>
        <v>7.704362315703725E-2</v>
      </c>
      <c r="N30" s="66">
        <f t="shared" si="12"/>
        <v>-1.5630918882589295</v>
      </c>
      <c r="O30" s="67">
        <f t="shared" si="13"/>
        <v>1.173409891770507E-2</v>
      </c>
      <c r="P30" s="67">
        <f t="shared" si="14"/>
        <v>-3.1338882150538261</v>
      </c>
    </row>
    <row r="31" spans="1:16">
      <c r="A31" s="68">
        <f t="shared" si="15"/>
        <v>0.15811623246492981</v>
      </c>
      <c r="B31" s="71">
        <f t="shared" si="3"/>
        <v>1.9749992570310964</v>
      </c>
      <c r="C31" s="71">
        <f t="shared" si="0"/>
        <v>1.5811623246492983E-2</v>
      </c>
      <c r="D31" s="71">
        <f t="shared" si="1"/>
        <v>3.9008720727030717</v>
      </c>
      <c r="E31" s="65">
        <f t="shared" si="2"/>
        <v>0.50629685368342259</v>
      </c>
      <c r="F31" s="65">
        <f t="shared" si="4"/>
        <v>4.0533560065035591E-3</v>
      </c>
      <c r="G31" s="66">
        <f t="shared" si="5"/>
        <v>6.4090138058743628E-4</v>
      </c>
      <c r="H31" s="66">
        <f t="shared" si="6"/>
        <v>-8.0053751013270599E-2</v>
      </c>
      <c r="I31" s="67">
        <f t="shared" si="7"/>
        <v>-1.2657797504903905E-2</v>
      </c>
      <c r="J31" s="67">
        <f t="shared" si="8"/>
        <v>-1.0133691168005753E-4</v>
      </c>
      <c r="K31" s="65">
        <f t="shared" si="9"/>
        <v>0.50631307878095388</v>
      </c>
      <c r="L31" s="65">
        <f t="shared" si="10"/>
        <v>8.0057171625956321E-3</v>
      </c>
      <c r="M31" s="66">
        <f t="shared" si="11"/>
        <v>8.0056316464563626E-2</v>
      </c>
      <c r="N31" s="66">
        <f t="shared" si="12"/>
        <v>-1.562790609632301</v>
      </c>
      <c r="O31" s="67">
        <f t="shared" si="13"/>
        <v>1.2658203144396933E-2</v>
      </c>
      <c r="P31" s="67">
        <f t="shared" si="14"/>
        <v>-3.1335869364271973</v>
      </c>
    </row>
    <row r="32" spans="1:16">
      <c r="A32" s="68">
        <f t="shared" si="15"/>
        <v>0.16392785571142279</v>
      </c>
      <c r="B32" s="71">
        <f t="shared" si="3"/>
        <v>1.9731276581218549</v>
      </c>
      <c r="C32" s="71">
        <f t="shared" si="0"/>
        <v>1.6392785571142279E-2</v>
      </c>
      <c r="D32" s="71">
        <f t="shared" si="1"/>
        <v>3.8935014786642168</v>
      </c>
      <c r="E32" s="65">
        <f t="shared" si="2"/>
        <v>0.50677460094320959</v>
      </c>
      <c r="F32" s="65">
        <f t="shared" si="4"/>
        <v>4.2102939117840835E-3</v>
      </c>
      <c r="G32" s="66">
        <f t="shared" si="5"/>
        <v>6.9018445287362309E-4</v>
      </c>
      <c r="H32" s="66">
        <f t="shared" si="6"/>
        <v>-8.3074473661632328E-2</v>
      </c>
      <c r="I32" s="67">
        <f t="shared" si="7"/>
        <v>-1.3618220331706458E-2</v>
      </c>
      <c r="J32" s="67">
        <f t="shared" si="8"/>
        <v>-1.1314045740493457E-4</v>
      </c>
      <c r="K32" s="65">
        <f t="shared" si="9"/>
        <v>0.50679209024606231</v>
      </c>
      <c r="L32" s="65">
        <f t="shared" si="10"/>
        <v>8.3078296320043769E-3</v>
      </c>
      <c r="M32" s="66">
        <f t="shared" si="11"/>
        <v>8.3077340645546852E-2</v>
      </c>
      <c r="N32" s="66">
        <f t="shared" si="12"/>
        <v>-1.5624884971628923</v>
      </c>
      <c r="O32" s="67">
        <f t="shared" si="13"/>
        <v>1.3618690310231924E-2</v>
      </c>
      <c r="P32" s="67">
        <f t="shared" si="14"/>
        <v>-3.1332848239577888</v>
      </c>
    </row>
    <row r="33" spans="1:16">
      <c r="A33" s="68">
        <f t="shared" si="15"/>
        <v>0.16973947895791577</v>
      </c>
      <c r="B33" s="71">
        <f t="shared" si="3"/>
        <v>1.9711885092830952</v>
      </c>
      <c r="C33" s="71">
        <f t="shared" si="0"/>
        <v>1.6973947895791579E-2</v>
      </c>
      <c r="D33" s="71">
        <f t="shared" si="1"/>
        <v>3.88587225403688</v>
      </c>
      <c r="E33" s="65">
        <f t="shared" si="2"/>
        <v>0.50727053809741296</v>
      </c>
      <c r="F33" s="65">
        <f t="shared" si="4"/>
        <v>4.3681178345886208E-3</v>
      </c>
      <c r="G33" s="66">
        <f t="shared" si="5"/>
        <v>7.4144204526985181E-4</v>
      </c>
      <c r="H33" s="66">
        <f t="shared" si="6"/>
        <v>-8.6103836827356436E-2</v>
      </c>
      <c r="I33" s="67">
        <f t="shared" si="7"/>
        <v>-1.4615220399352881E-2</v>
      </c>
      <c r="J33" s="67">
        <f t="shared" si="8"/>
        <v>-1.2585198644159604E-4</v>
      </c>
      <c r="K33" s="65">
        <f t="shared" si="9"/>
        <v>0.50728934472848508</v>
      </c>
      <c r="L33" s="65">
        <f t="shared" si="10"/>
        <v>8.6108093146814845E-3</v>
      </c>
      <c r="M33" s="66">
        <f t="shared" si="11"/>
        <v>8.6107029055115566E-2</v>
      </c>
      <c r="N33" s="66">
        <f t="shared" si="12"/>
        <v>-1.5621855174802151</v>
      </c>
      <c r="O33" s="67">
        <f t="shared" si="13"/>
        <v>1.461576224642943E-2</v>
      </c>
      <c r="P33" s="67">
        <f t="shared" si="14"/>
        <v>-3.1329818442751116</v>
      </c>
    </row>
    <row r="34" spans="1:16">
      <c r="A34" s="68">
        <f t="shared" si="15"/>
        <v>0.17555110220440875</v>
      </c>
      <c r="B34" s="71">
        <f t="shared" si="3"/>
        <v>1.9691818105148173</v>
      </c>
      <c r="C34" s="71">
        <f t="shared" si="0"/>
        <v>1.7555110220440876E-2</v>
      </c>
      <c r="D34" s="71">
        <f t="shared" si="1"/>
        <v>3.8779851847572662</v>
      </c>
      <c r="E34" s="65">
        <f t="shared" si="2"/>
        <v>0.50778476881625156</v>
      </c>
      <c r="F34" s="65">
        <f t="shared" si="4"/>
        <v>4.5268636634927467E-3</v>
      </c>
      <c r="G34" s="66">
        <f t="shared" si="5"/>
        <v>7.9469590565523938E-4</v>
      </c>
      <c r="H34" s="66">
        <f t="shared" si="6"/>
        <v>-8.9142175848303848E-2</v>
      </c>
      <c r="I34" s="67">
        <f t="shared" si="7"/>
        <v>-1.5649007223068966E-2</v>
      </c>
      <c r="J34" s="67">
        <f t="shared" si="8"/>
        <v>-1.395097421551081E-4</v>
      </c>
      <c r="K34" s="65">
        <f t="shared" si="9"/>
        <v>0.5078049467427449</v>
      </c>
      <c r="L34" s="65">
        <f t="shared" si="10"/>
        <v>8.914689887671948E-3</v>
      </c>
      <c r="M34" s="66">
        <f t="shared" si="11"/>
        <v>8.9145718105539937E-2</v>
      </c>
      <c r="N34" s="66">
        <f t="shared" si="12"/>
        <v>-1.5618816369072246</v>
      </c>
      <c r="O34" s="67">
        <f t="shared" si="13"/>
        <v>1.5649629070231052E-2</v>
      </c>
      <c r="P34" s="67">
        <f t="shared" si="14"/>
        <v>-3.1326779637021214</v>
      </c>
    </row>
    <row r="35" spans="1:16">
      <c r="A35" s="68">
        <f t="shared" si="15"/>
        <v>0.18136272545090174</v>
      </c>
      <c r="B35" s="71">
        <f t="shared" si="3"/>
        <v>1.9671075618170208</v>
      </c>
      <c r="C35" s="71">
        <f t="shared" si="0"/>
        <v>1.8136272545090173E-2</v>
      </c>
      <c r="D35" s="71">
        <f t="shared" si="1"/>
        <v>3.8698410841395345</v>
      </c>
      <c r="E35" s="65">
        <f t="shared" si="2"/>
        <v>0.50831740090805577</v>
      </c>
      <c r="F35" s="65">
        <f t="shared" si="4"/>
        <v>4.6865677816645543E-3</v>
      </c>
      <c r="G35" s="66">
        <f t="shared" si="5"/>
        <v>8.4996870589307012E-4</v>
      </c>
      <c r="H35" s="66">
        <f t="shared" si="6"/>
        <v>-9.2189829222803665E-2</v>
      </c>
      <c r="I35" s="67">
        <f t="shared" si="7"/>
        <v>-1.671979868670086E-2</v>
      </c>
      <c r="J35" s="67">
        <f t="shared" si="8"/>
        <v>-1.5415264104874312E-4</v>
      </c>
      <c r="K35" s="65">
        <f t="shared" si="9"/>
        <v>0.50833900497944595</v>
      </c>
      <c r="L35" s="65">
        <f t="shared" si="10"/>
        <v>9.2195053476030915E-3</v>
      </c>
      <c r="M35" s="66">
        <f t="shared" si="11"/>
        <v>9.2193747396071835E-2</v>
      </c>
      <c r="N35" s="66">
        <f t="shared" si="12"/>
        <v>-1.5615768214472936</v>
      </c>
      <c r="O35" s="67">
        <f t="shared" si="13"/>
        <v>1.6720509297283564E-2</v>
      </c>
      <c r="P35" s="67">
        <f t="shared" si="14"/>
        <v>-3.1323731482421899</v>
      </c>
    </row>
    <row r="36" spans="1:16">
      <c r="A36" s="68">
        <f t="shared" si="15"/>
        <v>0.18717434869739472</v>
      </c>
      <c r="B36" s="71">
        <f t="shared" si="3"/>
        <v>1.9649657631897062</v>
      </c>
      <c r="C36" s="71">
        <f t="shared" si="0"/>
        <v>1.8717434869739473E-2</v>
      </c>
      <c r="D36" s="71">
        <f t="shared" si="1"/>
        <v>3.8614407928758072</v>
      </c>
      <c r="E36" s="65">
        <f t="shared" si="2"/>
        <v>0.50886854637651935</v>
      </c>
      <c r="F36" s="65">
        <f t="shared" si="4"/>
        <v>4.8472670885624704E-3</v>
      </c>
      <c r="G36" s="66">
        <f t="shared" si="5"/>
        <v>9.0728406026399709E-4</v>
      </c>
      <c r="H36" s="66">
        <f t="shared" si="6"/>
        <v>-9.5247138740615009E-2</v>
      </c>
      <c r="I36" s="67">
        <f t="shared" si="7"/>
        <v>-1.7827821159065008E-2</v>
      </c>
      <c r="J36" s="67">
        <f t="shared" si="8"/>
        <v>-1.6982030306344147E-4</v>
      </c>
      <c r="K36" s="65">
        <f t="shared" si="9"/>
        <v>0.50889163236349222</v>
      </c>
      <c r="L36" s="65">
        <f t="shared" si="10"/>
        <v>9.525290023952011E-3</v>
      </c>
      <c r="M36" s="66">
        <f t="shared" si="11"/>
        <v>9.5251459845190678E-2</v>
      </c>
      <c r="N36" s="66">
        <f t="shared" si="12"/>
        <v>-1.5612710367709446</v>
      </c>
      <c r="O36" s="67">
        <f t="shared" si="13"/>
        <v>1.7828629958999614E-2</v>
      </c>
      <c r="P36" s="67">
        <f t="shared" si="14"/>
        <v>-3.1320673635658411</v>
      </c>
    </row>
    <row r="37" spans="1:16">
      <c r="A37" s="68">
        <f t="shared" si="15"/>
        <v>0.1929859719438877</v>
      </c>
      <c r="B37" s="71">
        <f t="shared" si="3"/>
        <v>1.9627564146328731</v>
      </c>
      <c r="C37" s="71">
        <f t="shared" si="0"/>
        <v>1.929859719438877E-2</v>
      </c>
      <c r="D37" s="71">
        <f t="shared" si="1"/>
        <v>3.8527851790361622</v>
      </c>
      <c r="E37" s="65">
        <f t="shared" si="2"/>
        <v>0.50943832148043333</v>
      </c>
      <c r="F37" s="65">
        <f t="shared" si="4"/>
        <v>5.008999022161063E-3</v>
      </c>
      <c r="G37" s="66">
        <f t="shared" si="5"/>
        <v>9.6666654475773581E-4</v>
      </c>
      <c r="H37" s="66">
        <f t="shared" si="6"/>
        <v>-9.8314449616364152E-2</v>
      </c>
      <c r="I37" s="67">
        <f t="shared" si="7"/>
        <v>-1.8973309615342413E-2</v>
      </c>
      <c r="J37" s="67">
        <f t="shared" si="8"/>
        <v>-1.8655308268571125E-4</v>
      </c>
      <c r="K37" s="65">
        <f t="shared" si="9"/>
        <v>0.50946294611483312</v>
      </c>
      <c r="L37" s="65">
        <f t="shared" si="10"/>
        <v>9.8320785925662055E-3</v>
      </c>
      <c r="M37" s="66">
        <f t="shared" si="11"/>
        <v>9.8319201825367561E-2</v>
      </c>
      <c r="N37" s="66">
        <f t="shared" si="12"/>
        <v>-1.5609642482023305</v>
      </c>
      <c r="O37" s="67">
        <f t="shared" si="13"/>
        <v>1.8974226725015815E-2</v>
      </c>
      <c r="P37" s="67">
        <f t="shared" si="14"/>
        <v>-3.131760574997227</v>
      </c>
    </row>
    <row r="38" spans="1:16">
      <c r="A38" s="68">
        <f t="shared" si="15"/>
        <v>0.19879759519038068</v>
      </c>
      <c r="B38" s="71">
        <f t="shared" si="3"/>
        <v>1.9604795161465216</v>
      </c>
      <c r="C38" s="71">
        <f t="shared" si="0"/>
        <v>1.987975951903807E-2</v>
      </c>
      <c r="D38" s="71">
        <f t="shared" si="1"/>
        <v>3.843875138068634</v>
      </c>
      <c r="E38" s="65">
        <f t="shared" si="2"/>
        <v>0.51002684679595756</v>
      </c>
      <c r="F38" s="65">
        <f t="shared" si="4"/>
        <v>5.1718015817305424E-3</v>
      </c>
      <c r="G38" s="66">
        <f t="shared" si="5"/>
        <v>1.0281417172498389E-3</v>
      </c>
      <c r="H38" s="66">
        <f t="shared" si="6"/>
        <v>-0.10139211062556908</v>
      </c>
      <c r="I38" s="67">
        <f t="shared" si="7"/>
        <v>-2.0156507763640176E-2</v>
      </c>
      <c r="J38" s="67">
        <f t="shared" si="8"/>
        <v>-2.0439210090417631E-4</v>
      </c>
      <c r="K38" s="65">
        <f t="shared" si="9"/>
        <v>0.51005306781179938</v>
      </c>
      <c r="L38" s="65">
        <f t="shared" si="10"/>
        <v>1.013990608944903E-2</v>
      </c>
      <c r="M38" s="66">
        <f t="shared" si="11"/>
        <v>0.10139732330046188</v>
      </c>
      <c r="N38" s="66">
        <f t="shared" si="12"/>
        <v>-1.5606564207054476</v>
      </c>
      <c r="O38" s="67">
        <f t="shared" si="13"/>
        <v>2.0157544030873373E-2</v>
      </c>
      <c r="P38" s="67">
        <f t="shared" si="14"/>
        <v>-3.1314527475003442</v>
      </c>
    </row>
    <row r="39" spans="1:16">
      <c r="A39" s="68">
        <f t="shared" si="15"/>
        <v>0.20460921843687366</v>
      </c>
      <c r="B39" s="71">
        <f t="shared" si="3"/>
        <v>1.9581350677306517</v>
      </c>
      <c r="C39" s="71">
        <f t="shared" si="0"/>
        <v>2.0460921843687366E-2</v>
      </c>
      <c r="D39" s="71">
        <f t="shared" si="1"/>
        <v>3.8347115927992177</v>
      </c>
      <c r="E39" s="65">
        <f t="shared" si="2"/>
        <v>0.51063424728149509</v>
      </c>
      <c r="F39" s="65">
        <f t="shared" si="4"/>
        <v>5.3357133511966522E-3</v>
      </c>
      <c r="G39" s="66">
        <f t="shared" si="5"/>
        <v>1.0917361385915389E-3</v>
      </c>
      <c r="H39" s="66">
        <f t="shared" si="6"/>
        <v>-0.10448047424336798</v>
      </c>
      <c r="I39" s="67">
        <f t="shared" si="7"/>
        <v>-2.137766817684943E-2</v>
      </c>
      <c r="J39" s="67">
        <f t="shared" si="8"/>
        <v>-2.2337927805650515E-4</v>
      </c>
      <c r="K39" s="65">
        <f t="shared" si="9"/>
        <v>0.51066212345709094</v>
      </c>
      <c r="L39" s="65">
        <f t="shared" si="10"/>
        <v>1.0448807924821876E-2</v>
      </c>
      <c r="M39" s="66">
        <f t="shared" si="11"/>
        <v>0.10448617796586966</v>
      </c>
      <c r="N39" s="66">
        <f t="shared" si="12"/>
        <v>-1.5603475188700748</v>
      </c>
      <c r="O39" s="67">
        <f t="shared" si="13"/>
        <v>2.1378835211052678E-2</v>
      </c>
      <c r="P39" s="67">
        <f t="shared" si="14"/>
        <v>-3.1311438456649712</v>
      </c>
    </row>
    <row r="40" spans="1:16">
      <c r="A40" s="68">
        <f t="shared" si="15"/>
        <v>0.21042084168336664</v>
      </c>
      <c r="B40" s="71">
        <f t="shared" si="3"/>
        <v>1.9557230693852636</v>
      </c>
      <c r="C40" s="71">
        <f t="shared" si="0"/>
        <v>2.1042084168336667E-2</v>
      </c>
      <c r="D40" s="71">
        <f t="shared" si="1"/>
        <v>3.8252954934318639</v>
      </c>
      <c r="E40" s="65">
        <f t="shared" si="2"/>
        <v>0.51126065234523532</v>
      </c>
      <c r="F40" s="65">
        <f t="shared" si="4"/>
        <v>5.5007735231086064E-3</v>
      </c>
      <c r="G40" s="66">
        <f t="shared" si="5"/>
        <v>1.157477394642091E-3</v>
      </c>
      <c r="H40" s="66">
        <f t="shared" si="6"/>
        <v>-0.10757989678607151</v>
      </c>
      <c r="I40" s="67">
        <f t="shared" si="7"/>
        <v>-2.2637052429934877E-2</v>
      </c>
      <c r="J40" s="67">
        <f t="shared" si="8"/>
        <v>-2.4355736761005911E-4</v>
      </c>
      <c r="K40" s="65">
        <f t="shared" si="9"/>
        <v>0.511290243546489</v>
      </c>
      <c r="L40" s="65">
        <f t="shared" si="10"/>
        <v>1.0758819897475414E-2</v>
      </c>
      <c r="M40" s="66">
        <f t="shared" si="11"/>
        <v>0.10758612339154573</v>
      </c>
      <c r="N40" s="66">
        <f t="shared" si="12"/>
        <v>-1.5600375068974213</v>
      </c>
      <c r="O40" s="67">
        <f t="shared" si="13"/>
        <v>2.2638362637499593E-2</v>
      </c>
      <c r="P40" s="67">
        <f t="shared" si="14"/>
        <v>-3.1308338336923178</v>
      </c>
    </row>
    <row r="41" spans="1:16">
      <c r="A41" s="68">
        <f t="shared" si="15"/>
        <v>0.21623246492985962</v>
      </c>
      <c r="B41" s="71">
        <f t="shared" si="3"/>
        <v>1.9532435211103569</v>
      </c>
      <c r="C41" s="71">
        <f t="shared" si="0"/>
        <v>2.1623246492985963E-2</v>
      </c>
      <c r="D41" s="71">
        <f t="shared" si="1"/>
        <v>3.8156278175484819</v>
      </c>
      <c r="E41" s="65">
        <f t="shared" si="2"/>
        <v>0.51190619591543507</v>
      </c>
      <c r="F41" s="65">
        <f t="shared" si="4"/>
        <v>5.6670219232437535E-3</v>
      </c>
      <c r="G41" s="66">
        <f t="shared" si="5"/>
        <v>1.2253941192745506E-3</v>
      </c>
      <c r="H41" s="66">
        <f t="shared" si="6"/>
        <v>-0.11069073855566217</v>
      </c>
      <c r="I41" s="67">
        <f t="shared" si="7"/>
        <v>-2.393493124279748E-2</v>
      </c>
      <c r="J41" s="67">
        <f t="shared" si="8"/>
        <v>-2.6496999092129049E-4</v>
      </c>
      <c r="K41" s="65">
        <f t="shared" si="9"/>
        <v>0.51193756314036021</v>
      </c>
      <c r="L41" s="65">
        <f t="shared" si="10"/>
        <v>1.106997820942259E-2</v>
      </c>
      <c r="M41" s="66">
        <f t="shared" si="11"/>
        <v>0.11069752116802574</v>
      </c>
      <c r="N41" s="66">
        <f t="shared" si="12"/>
        <v>-1.559726348585474</v>
      </c>
      <c r="O41" s="67">
        <f t="shared" si="13"/>
        <v>2.3936397863787522E-2</v>
      </c>
      <c r="P41" s="67">
        <f t="shared" si="14"/>
        <v>-3.1305226753803703</v>
      </c>
    </row>
    <row r="42" spans="1:16">
      <c r="A42" s="68">
        <f t="shared" si="15"/>
        <v>0.2220440881763526</v>
      </c>
      <c r="B42" s="71">
        <f t="shared" si="3"/>
        <v>1.9506964229059323</v>
      </c>
      <c r="C42" s="71">
        <f t="shared" si="0"/>
        <v>2.220440881763526E-2</v>
      </c>
      <c r="D42" s="71">
        <f t="shared" si="1"/>
        <v>3.8057095701089403</v>
      </c>
      <c r="E42" s="65">
        <f t="shared" si="2"/>
        <v>0.51257101651350989</v>
      </c>
      <c r="F42" s="65">
        <f t="shared" si="4"/>
        <v>5.8344990358787808E-3</v>
      </c>
      <c r="G42" s="66">
        <f t="shared" si="5"/>
        <v>1.2955160183875122E-3</v>
      </c>
      <c r="H42" s="66">
        <f t="shared" si="6"/>
        <v>-0.11381336398736848</v>
      </c>
      <c r="I42" s="67">
        <f t="shared" si="7"/>
        <v>-2.5271584628858559E-2</v>
      </c>
      <c r="J42" s="67">
        <f t="shared" si="8"/>
        <v>-2.8766167302071401E-4</v>
      </c>
      <c r="K42" s="65">
        <f t="shared" si="9"/>
        <v>0.51260422193802935</v>
      </c>
      <c r="L42" s="65">
        <f t="shared" si="10"/>
        <v>1.1382319480866508E-2</v>
      </c>
      <c r="M42" s="66">
        <f t="shared" si="11"/>
        <v>0.11382073705557842</v>
      </c>
      <c r="N42" s="66">
        <f t="shared" si="12"/>
        <v>-1.5594140073140301</v>
      </c>
      <c r="O42" s="67">
        <f t="shared" si="13"/>
        <v>2.5273221775066298E-2</v>
      </c>
      <c r="P42" s="67">
        <f t="shared" si="14"/>
        <v>-3.1302103341089267</v>
      </c>
    </row>
    <row r="43" spans="1:16">
      <c r="A43" s="68">
        <f t="shared" si="15"/>
        <v>0.22785571142284558</v>
      </c>
      <c r="B43" s="71">
        <f t="shared" si="3"/>
        <v>1.948081774771989</v>
      </c>
      <c r="C43" s="71">
        <f t="shared" si="0"/>
        <v>2.278557114228456E-2</v>
      </c>
      <c r="D43" s="71">
        <f t="shared" si="1"/>
        <v>3.7955417834510623</v>
      </c>
      <c r="E43" s="65">
        <f t="shared" si="2"/>
        <v>0.51325525733001232</v>
      </c>
      <c r="F43" s="65">
        <f t="shared" si="4"/>
        <v>6.003246029758361E-3</v>
      </c>
      <c r="G43" s="66">
        <f t="shared" si="5"/>
        <v>1.3678738949569646E-3</v>
      </c>
      <c r="H43" s="66">
        <f t="shared" si="6"/>
        <v>-0.11694814180044563</v>
      </c>
      <c r="I43" s="67">
        <f t="shared" si="7"/>
        <v>-2.6647302049520365E-2</v>
      </c>
      <c r="J43" s="67">
        <f t="shared" si="8"/>
        <v>-3.1167787947215792E-4</v>
      </c>
      <c r="K43" s="65">
        <f t="shared" si="9"/>
        <v>0.51329036435509967</v>
      </c>
      <c r="L43" s="65">
        <f t="shared" si="10"/>
        <v>1.1695880765496712E-2</v>
      </c>
      <c r="M43" s="66">
        <f t="shared" si="11"/>
        <v>0.11695614113662285</v>
      </c>
      <c r="N43" s="66">
        <f t="shared" si="12"/>
        <v>-1.5591004460294</v>
      </c>
      <c r="O43" s="67">
        <f t="shared" si="13"/>
        <v>2.6649124743955935E-2</v>
      </c>
      <c r="P43" s="67">
        <f t="shared" si="14"/>
        <v>-3.1298967728242966</v>
      </c>
    </row>
    <row r="44" spans="1:16">
      <c r="A44" s="68">
        <f t="shared" si="15"/>
        <v>0.23366733466933856</v>
      </c>
      <c r="B44" s="71">
        <f t="shared" si="3"/>
        <v>1.9453995767085273</v>
      </c>
      <c r="C44" s="71">
        <f t="shared" si="0"/>
        <v>2.3366733466933857E-2</v>
      </c>
      <c r="D44" s="71">
        <f t="shared" si="1"/>
        <v>3.785125517290632</v>
      </c>
      <c r="E44" s="65">
        <f t="shared" si="2"/>
        <v>0.51395906630357435</v>
      </c>
      <c r="F44" s="65">
        <f t="shared" si="4"/>
        <v>6.1733047847934014E-3</v>
      </c>
      <c r="G44" s="66">
        <f t="shared" si="5"/>
        <v>1.4424996751641488E-3</v>
      </c>
      <c r="H44" s="66">
        <f t="shared" si="6"/>
        <v>-0.12009544515229807</v>
      </c>
      <c r="I44" s="67">
        <f t="shared" si="7"/>
        <v>-2.8062382574665225E-2</v>
      </c>
      <c r="J44" s="67">
        <f t="shared" si="8"/>
        <v>-3.3706505435699335E-4</v>
      </c>
      <c r="K44" s="65">
        <f t="shared" si="9"/>
        <v>0.51399613960379886</v>
      </c>
      <c r="L44" s="65">
        <f t="shared" si="10"/>
        <v>1.2010699566127893E-2</v>
      </c>
      <c r="M44" s="66">
        <f t="shared" si="11"/>
        <v>0.12010410797154894</v>
      </c>
      <c r="N44" s="66">
        <f t="shared" si="12"/>
        <v>-1.5587856272287688</v>
      </c>
      <c r="O44" s="67">
        <f t="shared" si="13"/>
        <v>2.8064406792550296E-2</v>
      </c>
      <c r="P44" s="67">
        <f t="shared" si="14"/>
        <v>-3.1295819540236653</v>
      </c>
    </row>
    <row r="45" spans="1:16">
      <c r="A45" s="68">
        <f t="shared" si="15"/>
        <v>0.23947895791583154</v>
      </c>
      <c r="B45" s="71">
        <f t="shared" si="3"/>
        <v>1.9426498287155474</v>
      </c>
      <c r="C45" s="71">
        <f t="shared" si="0"/>
        <v>2.3947895791583157E-2</v>
      </c>
      <c r="D45" s="71">
        <f t="shared" si="1"/>
        <v>3.7744618587213896</v>
      </c>
      <c r="E45" s="65">
        <f t="shared" si="2"/>
        <v>0.5146825962028998</v>
      </c>
      <c r="F45" s="65">
        <f t="shared" si="4"/>
        <v>6.3447179195223287E-3</v>
      </c>
      <c r="G45" s="66">
        <f t="shared" si="5"/>
        <v>1.5194264356371101E-3</v>
      </c>
      <c r="H45" s="66">
        <f t="shared" si="6"/>
        <v>-0.12325565179608516</v>
      </c>
      <c r="I45" s="67">
        <f t="shared" si="7"/>
        <v>-2.9517135049363066E-2</v>
      </c>
      <c r="J45" s="67">
        <f t="shared" si="8"/>
        <v>-3.6387065943614141E-4</v>
      </c>
      <c r="K45" s="65">
        <f t="shared" si="9"/>
        <v>0.51472170177644105</v>
      </c>
      <c r="L45" s="65">
        <f t="shared" si="10"/>
        <v>1.2326813850695478E-2</v>
      </c>
      <c r="M45" s="66">
        <f t="shared" si="11"/>
        <v>0.12326501675808552</v>
      </c>
      <c r="N45" s="66">
        <f t="shared" si="12"/>
        <v>-1.5584695129442012</v>
      </c>
      <c r="O45" s="67">
        <f t="shared" si="13"/>
        <v>2.9519377760703833E-2</v>
      </c>
      <c r="P45" s="67">
        <f t="shared" si="14"/>
        <v>-3.1292658397390976</v>
      </c>
    </row>
    <row r="46" spans="1:16">
      <c r="A46" s="68">
        <f t="shared" si="15"/>
        <v>0.24529058116232452</v>
      </c>
      <c r="B46" s="71">
        <f t="shared" si="3"/>
        <v>1.9398325307930491</v>
      </c>
      <c r="C46" s="71">
        <f t="shared" si="0"/>
        <v>2.4529058116232454E-2</v>
      </c>
      <c r="D46" s="71">
        <f t="shared" si="1"/>
        <v>3.7635519222150351</v>
      </c>
      <c r="E46" s="65">
        <f t="shared" si="2"/>
        <v>0.51542600471188993</v>
      </c>
      <c r="F46" s="65">
        <f t="shared" si="4"/>
        <v>6.5175288193701601E-3</v>
      </c>
      <c r="G46" s="66">
        <f t="shared" si="5"/>
        <v>1.5986884318455053E-3</v>
      </c>
      <c r="H46" s="66">
        <f t="shared" si="6"/>
        <v>-0.12642914424195451</v>
      </c>
      <c r="I46" s="67">
        <f t="shared" si="7"/>
        <v>-3.1011878266964377E-2</v>
      </c>
      <c r="J46" s="67">
        <f t="shared" si="8"/>
        <v>-3.9214321454486925E-4</v>
      </c>
      <c r="K46" s="65">
        <f t="shared" si="9"/>
        <v>0.51546720993208917</v>
      </c>
      <c r="L46" s="65">
        <f t="shared" si="10"/>
        <v>1.2644262068623095E-2</v>
      </c>
      <c r="M46" s="66">
        <f t="shared" si="11"/>
        <v>0.12643925149436411</v>
      </c>
      <c r="N46" s="66">
        <f t="shared" si="12"/>
        <v>-1.5581520647262734</v>
      </c>
      <c r="O46" s="67">
        <f t="shared" si="13"/>
        <v>3.1014357480781882E-2</v>
      </c>
      <c r="P46" s="67">
        <f t="shared" si="14"/>
        <v>-3.12894839152117</v>
      </c>
    </row>
    <row r="47" spans="1:16">
      <c r="A47" s="68">
        <f t="shared" si="15"/>
        <v>0.25110220440881753</v>
      </c>
      <c r="B47" s="71">
        <f t="shared" si="3"/>
        <v>1.9369476829410324</v>
      </c>
      <c r="C47" s="71">
        <f t="shared" si="0"/>
        <v>2.5110220440881754E-2</v>
      </c>
      <c r="D47" s="71">
        <f t="shared" si="1"/>
        <v>3.7523968496212237</v>
      </c>
      <c r="E47" s="65">
        <f t="shared" si="2"/>
        <v>0.51618945451799769</v>
      </c>
      <c r="F47" s="65">
        <f t="shared" si="4"/>
        <v>6.6917816657415764E-3</v>
      </c>
      <c r="G47" s="66">
        <f t="shared" si="5"/>
        <v>1.6803211276902189E-3</v>
      </c>
      <c r="H47" s="66">
        <f t="shared" si="6"/>
        <v>-0.12961630992205428</v>
      </c>
      <c r="I47" s="67">
        <f t="shared" si="7"/>
        <v>-3.2546941148764316E-2</v>
      </c>
      <c r="J47" s="67">
        <f t="shared" si="8"/>
        <v>-4.219323392777241E-4</v>
      </c>
      <c r="K47" s="65">
        <f t="shared" si="9"/>
        <v>0.51623282818651706</v>
      </c>
      <c r="L47" s="65">
        <f t="shared" si="10"/>
        <v>1.2963083167577348E-2</v>
      </c>
      <c r="M47" s="66">
        <f t="shared" si="11"/>
        <v>0.12962720114583276</v>
      </c>
      <c r="N47" s="66">
        <f t="shared" si="12"/>
        <v>-1.5578332436273192</v>
      </c>
      <c r="O47" s="67">
        <f t="shared" si="13"/>
        <v>3.2549675959063808E-2</v>
      </c>
      <c r="P47" s="67">
        <f t="shared" si="14"/>
        <v>-3.1286295704222158</v>
      </c>
    </row>
    <row r="48" spans="1:16">
      <c r="A48" s="68">
        <f t="shared" si="15"/>
        <v>0.25691382765531051</v>
      </c>
      <c r="B48" s="71">
        <f t="shared" si="3"/>
        <v>1.9339952851594975</v>
      </c>
      <c r="C48" s="71">
        <f t="shared" si="0"/>
        <v>2.5691382765531054E-2</v>
      </c>
      <c r="D48" s="71">
        <f t="shared" si="1"/>
        <v>3.7409978101675709</v>
      </c>
      <c r="E48" s="65">
        <f t="shared" si="2"/>
        <v>0.51697311340389895</v>
      </c>
      <c r="F48" s="65">
        <f t="shared" si="4"/>
        <v>6.8675214659856361E-3</v>
      </c>
      <c r="G48" s="66">
        <f t="shared" si="5"/>
        <v>1.7643612263313791E-3</v>
      </c>
      <c r="H48" s="66">
        <f t="shared" si="6"/>
        <v>-0.1328175413594786</v>
      </c>
      <c r="I48" s="67">
        <f t="shared" si="7"/>
        <v>-3.4122662930431161E-2</v>
      </c>
      <c r="J48" s="67">
        <f t="shared" si="8"/>
        <v>-4.5328879602341221E-4</v>
      </c>
      <c r="K48" s="65">
        <f t="shared" si="9"/>
        <v>0.51701872580556141</v>
      </c>
      <c r="L48" s="65">
        <f t="shared" si="10"/>
        <v>1.3283316610626006E-2</v>
      </c>
      <c r="M48" s="66">
        <f t="shared" si="11"/>
        <v>0.13282925981617824</v>
      </c>
      <c r="N48" s="66">
        <f t="shared" si="12"/>
        <v>-1.5575130101842707</v>
      </c>
      <c r="O48" s="67">
        <f t="shared" si="13"/>
        <v>3.4125673563996081E-2</v>
      </c>
      <c r="P48" s="67">
        <f t="shared" si="14"/>
        <v>-3.128309336979167</v>
      </c>
    </row>
    <row r="49" spans="1:16">
      <c r="A49" s="68">
        <f t="shared" si="15"/>
        <v>0.26272545090180349</v>
      </c>
      <c r="B49" s="71">
        <f t="shared" si="3"/>
        <v>1.930975337448444</v>
      </c>
      <c r="C49" s="71">
        <f t="shared" si="0"/>
        <v>2.6272545090180351E-2</v>
      </c>
      <c r="D49" s="71">
        <f t="shared" si="1"/>
        <v>3.7293560004596475</v>
      </c>
      <c r="E49" s="65">
        <f t="shared" si="2"/>
        <v>0.51777715434258587</v>
      </c>
      <c r="F49" s="65">
        <f t="shared" si="4"/>
        <v>7.0447940842714466E-3</v>
      </c>
      <c r="G49" s="66">
        <f t="shared" si="5"/>
        <v>1.8508467023005736E-3</v>
      </c>
      <c r="H49" s="66">
        <f t="shared" si="6"/>
        <v>-0.13603323634130857</v>
      </c>
      <c r="I49" s="67">
        <f t="shared" si="7"/>
        <v>-3.5739393355401897E-2</v>
      </c>
      <c r="J49" s="67">
        <f t="shared" si="8"/>
        <v>-4.8626453441203424E-4</v>
      </c>
      <c r="K49" s="65">
        <f t="shared" si="9"/>
        <v>0.51782507730197436</v>
      </c>
      <c r="L49" s="65">
        <f t="shared" si="10"/>
        <v>1.3605002393816207E-2</v>
      </c>
      <c r="M49" s="66">
        <f t="shared" si="11"/>
        <v>0.13604582692242248</v>
      </c>
      <c r="N49" s="66">
        <f t="shared" si="12"/>
        <v>-1.5571913244010804</v>
      </c>
      <c r="O49" s="67">
        <f t="shared" si="13"/>
        <v>3.5742701221502159E-2</v>
      </c>
      <c r="P49" s="67">
        <f t="shared" si="14"/>
        <v>-3.1279876511959768</v>
      </c>
    </row>
    <row r="50" spans="1:16">
      <c r="A50" s="68">
        <f t="shared" si="15"/>
        <v>0.26853707414829647</v>
      </c>
      <c r="B50" s="71">
        <f t="shared" si="3"/>
        <v>1.9278878398078723</v>
      </c>
      <c r="C50" s="71">
        <f t="shared" si="0"/>
        <v>2.6853707414829647E-2</v>
      </c>
      <c r="D50" s="71">
        <f t="shared" si="1"/>
        <v>3.7174726444809854</v>
      </c>
      <c r="E50" s="65">
        <f t="shared" si="2"/>
        <v>0.51860175559598076</v>
      </c>
      <c r="F50" s="65">
        <f t="shared" si="4"/>
        <v>7.2236462734156385E-3</v>
      </c>
      <c r="G50" s="66">
        <f t="shared" si="5"/>
        <v>1.9398168349452809E-3</v>
      </c>
      <c r="H50" s="66">
        <f t="shared" si="6"/>
        <v>-0.1392637980959146</v>
      </c>
      <c r="I50" s="67">
        <f t="shared" si="7"/>
        <v>-3.7397492875456011E-2</v>
      </c>
      <c r="J50" s="67">
        <f t="shared" si="8"/>
        <v>-5.2091273723981466E-4</v>
      </c>
      <c r="K50" s="65">
        <f t="shared" si="9"/>
        <v>0.51865206253587459</v>
      </c>
      <c r="L50" s="65">
        <f t="shared" si="10"/>
        <v>1.3928181064189846E-2</v>
      </c>
      <c r="M50" s="66">
        <f t="shared" si="11"/>
        <v>0.13927730737436306</v>
      </c>
      <c r="N50" s="66">
        <f t="shared" si="12"/>
        <v>-1.5568681457307068</v>
      </c>
      <c r="O50" s="67">
        <f t="shared" si="13"/>
        <v>3.7401120617564412E-2</v>
      </c>
      <c r="P50" s="67">
        <f t="shared" si="14"/>
        <v>-3.1276644725256033</v>
      </c>
    </row>
    <row r="51" spans="1:16">
      <c r="A51" s="68">
        <f t="shared" si="15"/>
        <v>0.27434869739478945</v>
      </c>
      <c r="B51" s="71">
        <f t="shared" si="3"/>
        <v>1.9247327922377822</v>
      </c>
      <c r="C51" s="71">
        <f t="shared" si="0"/>
        <v>2.7434869739478947E-2</v>
      </c>
      <c r="D51" s="71">
        <f t="shared" si="1"/>
        <v>3.7053489935930717</v>
      </c>
      <c r="E51" s="65">
        <f t="shared" si="2"/>
        <v>0.51944710081718148</v>
      </c>
      <c r="F51" s="65">
        <f t="shared" si="4"/>
        <v>7.4041257077043622E-3</v>
      </c>
      <c r="G51" s="66">
        <f t="shared" si="5"/>
        <v>2.0313122432559652E-3</v>
      </c>
      <c r="H51" s="66">
        <f t="shared" si="6"/>
        <v>-0.14250963547469361</v>
      </c>
      <c r="I51" s="67">
        <f t="shared" si="7"/>
        <v>-3.9097332858688473E-2</v>
      </c>
      <c r="J51" s="67">
        <f t="shared" si="8"/>
        <v>-5.5728786793936172E-4</v>
      </c>
      <c r="K51" s="65">
        <f t="shared" si="9"/>
        <v>0.51949986681891513</v>
      </c>
      <c r="L51" s="65">
        <f t="shared" si="10"/>
        <v>1.4252893738254094E-2</v>
      </c>
      <c r="M51" s="66">
        <f t="shared" si="11"/>
        <v>0.14252411175853599</v>
      </c>
      <c r="N51" s="66">
        <f t="shared" si="12"/>
        <v>-1.5565434330566426</v>
      </c>
      <c r="O51" s="67">
        <f t="shared" si="13"/>
        <v>3.9101304408303741E-2</v>
      </c>
      <c r="P51" s="67">
        <f t="shared" si="14"/>
        <v>-3.1273397598515391</v>
      </c>
    </row>
    <row r="52" spans="1:16">
      <c r="A52" s="68">
        <f t="shared" si="15"/>
        <v>0.28016032064128243</v>
      </c>
      <c r="B52" s="71">
        <f t="shared" si="3"/>
        <v>1.9215101947381739</v>
      </c>
      <c r="C52" s="71">
        <f t="shared" si="0"/>
        <v>2.8016032064128244E-2</v>
      </c>
      <c r="D52" s="71">
        <f t="shared" si="1"/>
        <v>3.6929863265353533</v>
      </c>
      <c r="E52" s="65">
        <f t="shared" si="2"/>
        <v>0.52031337915644971</v>
      </c>
      <c r="F52" s="65">
        <f t="shared" si="4"/>
        <v>7.5862810167542719E-3</v>
      </c>
      <c r="G52" s="66">
        <f t="shared" si="5"/>
        <v>2.1253749221287507E-3</v>
      </c>
      <c r="H52" s="66">
        <f t="shared" si="6"/>
        <v>-0.14577116313842012</v>
      </c>
      <c r="I52" s="67">
        <f t="shared" si="7"/>
        <v>-4.0839295805112467E-2</v>
      </c>
      <c r="J52" s="67">
        <f t="shared" si="8"/>
        <v>-5.9544571966653145E-4</v>
      </c>
      <c r="K52" s="65">
        <f t="shared" si="9"/>
        <v>0.52036868102228118</v>
      </c>
      <c r="L52" s="65">
        <f t="shared" si="10"/>
        <v>1.4579182120925472E-2</v>
      </c>
      <c r="M52" s="66">
        <f t="shared" si="11"/>
        <v>0.1457866565268835</v>
      </c>
      <c r="N52" s="66">
        <f t="shared" si="12"/>
        <v>-1.5562171446739712</v>
      </c>
      <c r="O52" s="67">
        <f t="shared" si="13"/>
        <v>4.0843636437792194E-2</v>
      </c>
      <c r="P52" s="67">
        <f t="shared" si="14"/>
        <v>-3.1270134714688678</v>
      </c>
    </row>
    <row r="53" spans="1:16">
      <c r="A53" s="68">
        <f t="shared" si="15"/>
        <v>0.28597194388777541</v>
      </c>
      <c r="B53" s="71">
        <f t="shared" si="3"/>
        <v>1.9182200473090469</v>
      </c>
      <c r="C53" s="71">
        <f t="shared" ref="C53:C70" si="16">A53*$B$3</f>
        <v>2.8597194388777544E-2</v>
      </c>
      <c r="D53" s="71">
        <f t="shared" ref="D53:D70" si="17">B53^2+C53^2</f>
        <v>3.680385949425232</v>
      </c>
      <c r="E53" s="65">
        <f t="shared" ref="E53:E70" si="18">$B$1/D53*B53</f>
        <v>0.52120078537106052</v>
      </c>
      <c r="F53" s="65">
        <f t="shared" si="4"/>
        <v>7.7701618204589623E-3</v>
      </c>
      <c r="G53" s="66">
        <f t="shared" si="5"/>
        <v>2.222048280119225E-3</v>
      </c>
      <c r="H53" s="66">
        <f t="shared" si="6"/>
        <v>-0.14904880174839741</v>
      </c>
      <c r="I53" s="67">
        <f t="shared" si="7"/>
        <v>-4.2623775570132867E-2</v>
      </c>
      <c r="J53" s="67">
        <f t="shared" si="8"/>
        <v>-6.3544346607818285E-4</v>
      </c>
      <c r="K53" s="65">
        <f t="shared" si="9"/>
        <v>0.52125870168863986</v>
      </c>
      <c r="L53" s="65">
        <f t="shared" si="10"/>
        <v>1.4907088524966765E-2</v>
      </c>
      <c r="M53" s="66">
        <f t="shared" si="11"/>
        <v>0.14906536419031838</v>
      </c>
      <c r="N53" s="66">
        <f t="shared" si="12"/>
        <v>-1.5558892382699299</v>
      </c>
      <c r="O53" s="67">
        <f t="shared" si="13"/>
        <v>4.262851196384454E-2</v>
      </c>
      <c r="P53" s="67">
        <f t="shared" si="14"/>
        <v>-3.1266855650648262</v>
      </c>
    </row>
    <row r="54" spans="1:16">
      <c r="A54" s="68">
        <f t="shared" si="15"/>
        <v>0.2917835671342684</v>
      </c>
      <c r="B54" s="71">
        <f t="shared" si="3"/>
        <v>1.9148623499504018</v>
      </c>
      <c r="C54" s="71">
        <f t="shared" si="16"/>
        <v>2.9178356713426841E-2</v>
      </c>
      <c r="D54" s="71">
        <f t="shared" si="17"/>
        <v>3.6675491957580713</v>
      </c>
      <c r="E54" s="65">
        <f t="shared" si="18"/>
        <v>0.52210951993913357</v>
      </c>
      <c r="F54" s="65">
        <f t="shared" si="4"/>
        <v>7.9558187650692891E-3</v>
      </c>
      <c r="G54" s="66">
        <f t="shared" si="5"/>
        <v>2.321377178745667E-3</v>
      </c>
      <c r="H54" s="66">
        <f t="shared" si="6"/>
        <v>-0.15234297816260081</v>
      </c>
      <c r="I54" s="67">
        <f t="shared" si="7"/>
        <v>-4.4451177596141617E-2</v>
      </c>
      <c r="J54" s="67">
        <f t="shared" si="8"/>
        <v>-6.7733971387849495E-4</v>
      </c>
      <c r="K54" s="65">
        <f t="shared" si="9"/>
        <v>0.52217013114816824</v>
      </c>
      <c r="L54" s="65">
        <f t="shared" si="10"/>
        <v>1.5236655890936677E-2</v>
      </c>
      <c r="M54" s="66">
        <f t="shared" si="11"/>
        <v>0.15236066351738126</v>
      </c>
      <c r="N54" s="66">
        <f t="shared" si="12"/>
        <v>-1.5555596709039599</v>
      </c>
      <c r="O54" s="67">
        <f t="shared" si="13"/>
        <v>4.4456337892045485E-2</v>
      </c>
      <c r="P54" s="67">
        <f t="shared" si="14"/>
        <v>-3.1263559976988566</v>
      </c>
    </row>
    <row r="55" spans="1:16">
      <c r="A55" s="68">
        <f t="shared" si="15"/>
        <v>0.29759519038076138</v>
      </c>
      <c r="B55" s="71">
        <f t="shared" si="3"/>
        <v>1.9114371026622383</v>
      </c>
      <c r="C55" s="71">
        <f t="shared" si="16"/>
        <v>2.9759519038076138E-2</v>
      </c>
      <c r="D55" s="71">
        <f t="shared" si="17"/>
        <v>3.65447742640719</v>
      </c>
      <c r="E55" s="65">
        <f t="shared" si="18"/>
        <v>0.52303978917757898</v>
      </c>
      <c r="F55" s="65">
        <f t="shared" si="4"/>
        <v>8.1433035604582954E-3</v>
      </c>
      <c r="G55" s="66">
        <f t="shared" si="5"/>
        <v>2.4234079734029184E-3</v>
      </c>
      <c r="H55" s="66">
        <f t="shared" si="6"/>
        <v>-0.15565412563701492</v>
      </c>
      <c r="I55" s="67">
        <f t="shared" si="7"/>
        <v>-4.6321919152498406E-2</v>
      </c>
      <c r="J55" s="67">
        <f t="shared" si="8"/>
        <v>-7.2119455721509663E-4</v>
      </c>
      <c r="K55" s="65">
        <f t="shared" si="9"/>
        <v>0.52310317763879433</v>
      </c>
      <c r="L55" s="65">
        <f t="shared" si="10"/>
        <v>1.5567927807672979E-2</v>
      </c>
      <c r="M55" s="66">
        <f t="shared" si="11"/>
        <v>0.15567298973819824</v>
      </c>
      <c r="N55" s="66">
        <f t="shared" si="12"/>
        <v>-1.5552283989872235</v>
      </c>
      <c r="O55" s="67">
        <f t="shared" si="13"/>
        <v>4.6327533018281422E-2</v>
      </c>
      <c r="P55" s="67">
        <f t="shared" si="14"/>
        <v>-3.1260247257821203</v>
      </c>
    </row>
    <row r="56" spans="1:16">
      <c r="A56" s="68">
        <f t="shared" si="15"/>
        <v>0.30340681362725436</v>
      </c>
      <c r="B56" s="71">
        <f t="shared" si="3"/>
        <v>1.9079443054445566</v>
      </c>
      <c r="C56" s="71">
        <f t="shared" si="16"/>
        <v>3.0340681362725438E-2</v>
      </c>
      <c r="D56" s="71">
        <f t="shared" si="17"/>
        <v>3.6411720296238661</v>
      </c>
      <c r="E56" s="65">
        <f t="shared" si="18"/>
        <v>0.52399180536428747</v>
      </c>
      <c r="F56" s="65">
        <f t="shared" si="4"/>
        <v>8.332669018623555E-3</v>
      </c>
      <c r="G56" s="66">
        <f t="shared" si="5"/>
        <v>2.5281885559511135E-3</v>
      </c>
      <c r="H56" s="66">
        <f t="shared" si="6"/>
        <v>-0.1589826840323709</v>
      </c>
      <c r="I56" s="67">
        <f t="shared" si="7"/>
        <v>-4.8236429584170223E-2</v>
      </c>
      <c r="J56" s="67">
        <f t="shared" si="8"/>
        <v>-7.6706963401001679E-4</v>
      </c>
      <c r="K56" s="65">
        <f t="shared" si="9"/>
        <v>0.52405805543078843</v>
      </c>
      <c r="L56" s="65">
        <f t="shared" si="10"/>
        <v>1.5900948533330631E-2</v>
      </c>
      <c r="M56" s="66">
        <f t="shared" si="11"/>
        <v>0.15900278475395052</v>
      </c>
      <c r="N56" s="66">
        <f t="shared" si="12"/>
        <v>-1.554895378261566</v>
      </c>
      <c r="O56" s="67">
        <f t="shared" si="13"/>
        <v>4.8242528280056304E-2</v>
      </c>
      <c r="P56" s="67">
        <f t="shared" si="14"/>
        <v>-3.1256917050564623</v>
      </c>
    </row>
    <row r="57" spans="1:16">
      <c r="A57" s="68">
        <f t="shared" si="15"/>
        <v>0.30921843687374734</v>
      </c>
      <c r="B57" s="71">
        <f t="shared" si="3"/>
        <v>1.9043839582973563</v>
      </c>
      <c r="C57" s="71">
        <f t="shared" si="16"/>
        <v>3.0921843687374734E-2</v>
      </c>
      <c r="D57" s="71">
        <f t="shared" si="17"/>
        <v>3.627634421037333</v>
      </c>
      <c r="E57" s="65">
        <f t="shared" si="18"/>
        <v>0.52496578686470619</v>
      </c>
      <c r="F57" s="65">
        <f t="shared" si="4"/>
        <v>8.5239690934822854E-3</v>
      </c>
      <c r="G57" s="66">
        <f t="shared" si="5"/>
        <v>2.6357683990467255E-3</v>
      </c>
      <c r="H57" s="66">
        <f t="shared" si="6"/>
        <v>-0.16232910002650125</v>
      </c>
      <c r="I57" s="67">
        <f t="shared" si="7"/>
        <v>-5.0195150569316893E-2</v>
      </c>
      <c r="J57" s="67">
        <f t="shared" si="8"/>
        <v>-8.1502818431444801E-4</v>
      </c>
      <c r="K57" s="65">
        <f t="shared" si="9"/>
        <v>0.52503498495584722</v>
      </c>
      <c r="L57" s="65">
        <f t="shared" si="10"/>
        <v>1.6235763016997289E-2</v>
      </c>
      <c r="M57" s="66">
        <f t="shared" si="11"/>
        <v>0.16235049735207854</v>
      </c>
      <c r="N57" s="66">
        <f t="shared" si="12"/>
        <v>-1.5545605637778994</v>
      </c>
      <c r="O57" s="67">
        <f t="shared" si="13"/>
        <v>5.0201767016885182E-2</v>
      </c>
      <c r="P57" s="67">
        <f t="shared" si="14"/>
        <v>-3.125356890572796</v>
      </c>
    </row>
    <row r="58" spans="1:16">
      <c r="A58" s="68">
        <f t="shared" si="15"/>
        <v>0.31503006012024032</v>
      </c>
      <c r="B58" s="71">
        <f t="shared" si="3"/>
        <v>1.9007560612206378</v>
      </c>
      <c r="C58" s="71">
        <f t="shared" si="16"/>
        <v>3.1503006012024035E-2</v>
      </c>
      <c r="D58" s="71">
        <f t="shared" si="17"/>
        <v>3.6138660436547867</v>
      </c>
      <c r="E58" s="65">
        <f t="shared" si="18"/>
        <v>0.52596195826294634</v>
      </c>
      <c r="F58" s="65">
        <f t="shared" si="4"/>
        <v>8.7172589220170186E-3</v>
      </c>
      <c r="G58" s="66">
        <f t="shared" si="5"/>
        <v>2.7461986022867227E-3</v>
      </c>
      <c r="H58" s="66">
        <f t="shared" si="6"/>
        <v>-0.16569382733253532</v>
      </c>
      <c r="I58" s="67">
        <f t="shared" si="7"/>
        <v>-5.2198536386121319E-2</v>
      </c>
      <c r="J58" s="67">
        <f t="shared" si="8"/>
        <v>-8.6513511078050614E-4</v>
      </c>
      <c r="K58" s="65">
        <f t="shared" si="9"/>
        <v>0.52603419294082654</v>
      </c>
      <c r="L58" s="65">
        <f t="shared" si="10"/>
        <v>1.65724169209094E-2</v>
      </c>
      <c r="M58" s="66">
        <f t="shared" si="11"/>
        <v>0.16571658342745071</v>
      </c>
      <c r="N58" s="66">
        <f t="shared" si="12"/>
        <v>-1.5542239098739872</v>
      </c>
      <c r="O58" s="67">
        <f t="shared" si="13"/>
        <v>5.2205705240070614E-2</v>
      </c>
      <c r="P58" s="67">
        <f t="shared" si="14"/>
        <v>-3.1250202366688837</v>
      </c>
    </row>
    <row r="59" spans="1:16">
      <c r="A59" s="68">
        <f t="shared" si="15"/>
        <v>0.3208416833667333</v>
      </c>
      <c r="B59" s="71">
        <f t="shared" si="3"/>
        <v>1.8970606142144009</v>
      </c>
      <c r="C59" s="71">
        <f t="shared" si="16"/>
        <v>3.2084168336673331E-2</v>
      </c>
      <c r="D59" s="71">
        <f t="shared" si="17"/>
        <v>3.5998683678613759</v>
      </c>
      <c r="E59" s="65">
        <f t="shared" si="18"/>
        <v>0.52698055049757664</v>
      </c>
      <c r="F59" s="65">
        <f t="shared" si="4"/>
        <v>8.9125948668323171E-3</v>
      </c>
      <c r="G59" s="66">
        <f t="shared" si="5"/>
        <v>2.8595319402401867E-3</v>
      </c>
      <c r="H59" s="66">
        <f t="shared" si="6"/>
        <v>-0.16907732692317029</v>
      </c>
      <c r="I59" s="67">
        <f t="shared" si="7"/>
        <v>-5.4247054189177454E-2</v>
      </c>
      <c r="J59" s="67">
        <f t="shared" si="8"/>
        <v>-9.1745704134760253E-4</v>
      </c>
      <c r="K59" s="65">
        <f t="shared" si="9"/>
        <v>0.52705591254627737</v>
      </c>
      <c r="L59" s="65">
        <f t="shared" si="10"/>
        <v>1.6910956643293066E-2</v>
      </c>
      <c r="M59" s="66">
        <f t="shared" si="11"/>
        <v>0.16910150620973741</v>
      </c>
      <c r="N59" s="66">
        <f t="shared" si="12"/>
        <v>-1.5538853701516036</v>
      </c>
      <c r="O59" s="67">
        <f t="shared" si="13"/>
        <v>5.4254811912182253E-2</v>
      </c>
      <c r="P59" s="67">
        <f t="shared" si="14"/>
        <v>-3.1246816969464999</v>
      </c>
    </row>
    <row r="60" spans="1:16">
      <c r="A60" s="68">
        <f t="shared" si="15"/>
        <v>0.32665330661322628</v>
      </c>
      <c r="B60" s="71">
        <f t="shared" si="3"/>
        <v>1.8932976172786455</v>
      </c>
      <c r="C60" s="71">
        <f t="shared" si="16"/>
        <v>3.2665330661322628E-2</v>
      </c>
      <c r="D60" s="71">
        <f t="shared" si="17"/>
        <v>3.5856428914202101</v>
      </c>
      <c r="E60" s="65">
        <f t="shared" si="18"/>
        <v>0.52802180100225871</v>
      </c>
      <c r="F60" s="65">
        <f t="shared" si="4"/>
        <v>9.1100345601857931E-3</v>
      </c>
      <c r="G60" s="66">
        <f t="shared" si="5"/>
        <v>2.9758229124454581E-3</v>
      </c>
      <c r="H60" s="66">
        <f t="shared" si="6"/>
        <v>-0.17248006726125875</v>
      </c>
      <c r="I60" s="67">
        <f t="shared" si="7"/>
        <v>-5.6341184295761848E-2</v>
      </c>
      <c r="J60" s="67">
        <f t="shared" si="8"/>
        <v>-9.7206239424571029E-4</v>
      </c>
      <c r="K60" s="65">
        <f t="shared" si="9"/>
        <v>0.52810038350995037</v>
      </c>
      <c r="L60" s="65">
        <f t="shared" si="10"/>
        <v>1.7251429341854904E-2</v>
      </c>
      <c r="M60" s="66">
        <f t="shared" si="11"/>
        <v>0.17250573649723819</v>
      </c>
      <c r="N60" s="66">
        <f t="shared" si="12"/>
        <v>-1.5535448974530417</v>
      </c>
      <c r="O60" s="67">
        <f t="shared" si="13"/>
        <v>5.6349569236572764E-2</v>
      </c>
      <c r="P60" s="67">
        <f t="shared" si="14"/>
        <v>-3.1243412242479383</v>
      </c>
    </row>
    <row r="61" spans="1:16">
      <c r="A61" s="68">
        <f t="shared" si="15"/>
        <v>0.33246492985971926</v>
      </c>
      <c r="B61" s="71">
        <f t="shared" si="3"/>
        <v>1.889467070413372</v>
      </c>
      <c r="C61" s="71">
        <f t="shared" si="16"/>
        <v>3.3246492985971925E-2</v>
      </c>
      <c r="D61" s="71">
        <f t="shared" si="17"/>
        <v>3.571191139472357</v>
      </c>
      <c r="E61" s="65">
        <f t="shared" si="18"/>
        <v>0.52908595385139212</v>
      </c>
      <c r="F61" s="65">
        <f t="shared" si="4"/>
        <v>9.3096369495596597E-3</v>
      </c>
      <c r="G61" s="66">
        <f t="shared" si="5"/>
        <v>3.0951277954548032E-3</v>
      </c>
      <c r="H61" s="66">
        <f t="shared" si="6"/>
        <v>-0.17590252453696575</v>
      </c>
      <c r="I61" s="67">
        <f t="shared" si="7"/>
        <v>-5.8481420482329863E-2</v>
      </c>
      <c r="J61" s="67">
        <f t="shared" si="8"/>
        <v>-1.0290214454227486E-3</v>
      </c>
      <c r="K61" s="65">
        <f t="shared" si="9"/>
        <v>0.52916785229544139</v>
      </c>
      <c r="L61" s="65">
        <f t="shared" si="10"/>
        <v>1.7593882957949013E-2</v>
      </c>
      <c r="M61" s="66">
        <f t="shared" si="11"/>
        <v>0.17592975289742221</v>
      </c>
      <c r="N61" s="66">
        <f t="shared" si="12"/>
        <v>-1.5532024438369476</v>
      </c>
      <c r="O61" s="67">
        <f t="shared" si="13"/>
        <v>5.8490472957279216E-2</v>
      </c>
      <c r="P61" s="67">
        <f t="shared" si="14"/>
        <v>-3.1239987706318439</v>
      </c>
    </row>
    <row r="62" spans="1:16">
      <c r="A62" s="68">
        <f t="shared" si="15"/>
        <v>0.33827655310621224</v>
      </c>
      <c r="B62" s="71">
        <f t="shared" si="3"/>
        <v>1.8855689736185799</v>
      </c>
      <c r="C62" s="71">
        <f t="shared" si="16"/>
        <v>3.3827655310621228E-2</v>
      </c>
      <c r="D62" s="71">
        <f t="shared" si="17"/>
        <v>3.5565146645368388</v>
      </c>
      <c r="E62" s="65">
        <f t="shared" si="18"/>
        <v>0.53017325991094588</v>
      </c>
      <c r="F62" s="65">
        <f t="shared" si="4"/>
        <v>9.5114623448422E-3</v>
      </c>
      <c r="G62" s="66">
        <f t="shared" si="5"/>
        <v>3.2175046970127504E-3</v>
      </c>
      <c r="H62" s="66">
        <f t="shared" si="6"/>
        <v>-0.17934518291175874</v>
      </c>
      <c r="I62" s="67">
        <f t="shared" si="7"/>
        <v>-6.0668270291592906E-2</v>
      </c>
      <c r="J62" s="67">
        <f t="shared" si="8"/>
        <v>-1.088406398508521E-3</v>
      </c>
      <c r="K62" s="65">
        <f t="shared" si="9"/>
        <v>0.53025857224616069</v>
      </c>
      <c r="L62" s="65">
        <f t="shared" si="10"/>
        <v>1.7938366241447304E-2</v>
      </c>
      <c r="M62" s="66">
        <f t="shared" si="11"/>
        <v>0.17937404207445262</v>
      </c>
      <c r="N62" s="66">
        <f t="shared" si="12"/>
        <v>-1.5528579605534494</v>
      </c>
      <c r="O62" s="67">
        <f t="shared" si="13"/>
        <v>6.0678032669674524E-2</v>
      </c>
      <c r="P62" s="67">
        <f t="shared" si="14"/>
        <v>-3.1236542873483457</v>
      </c>
    </row>
    <row r="63" spans="1:16">
      <c r="A63" s="68">
        <f t="shared" si="15"/>
        <v>0.34408817635270522</v>
      </c>
      <c r="B63" s="71">
        <f t="shared" si="3"/>
        <v>1.8816033268942696</v>
      </c>
      <c r="C63" s="71">
        <f t="shared" si="16"/>
        <v>3.4408817635270525E-2</v>
      </c>
      <c r="D63" s="71">
        <f t="shared" si="17"/>
        <v>3.5416150465106404</v>
      </c>
      <c r="E63" s="65">
        <f t="shared" si="18"/>
        <v>0.53128397699465124</v>
      </c>
      <c r="F63" s="65">
        <f t="shared" si="4"/>
        <v>9.7155724671916712E-3</v>
      </c>
      <c r="G63" s="66">
        <f t="shared" si="5"/>
        <v>3.343013612458535E-3</v>
      </c>
      <c r="H63" s="66">
        <f t="shared" si="6"/>
        <v>-0.18280853476950215</v>
      </c>
      <c r="I63" s="67">
        <f t="shared" si="7"/>
        <v>-6.2902255350548095E-2</v>
      </c>
      <c r="J63" s="67">
        <f t="shared" si="8"/>
        <v>-1.1502914574331264E-3</v>
      </c>
      <c r="K63" s="65">
        <f t="shared" si="9"/>
        <v>0.53137280374480811</v>
      </c>
      <c r="L63" s="65">
        <f t="shared" si="10"/>
        <v>1.8284928776341598E-2</v>
      </c>
      <c r="M63" s="66">
        <f t="shared" si="11"/>
        <v>0.18283909900397496</v>
      </c>
      <c r="N63" s="66">
        <f t="shared" si="12"/>
        <v>-1.552511398018555</v>
      </c>
      <c r="O63" s="67">
        <f t="shared" si="13"/>
        <v>6.2912772142249468E-2</v>
      </c>
      <c r="P63" s="67">
        <f t="shared" si="14"/>
        <v>-3.1233077248134515</v>
      </c>
    </row>
    <row r="64" spans="1:16">
      <c r="A64" s="68">
        <f t="shared" si="15"/>
        <v>0.3498997995991982</v>
      </c>
      <c r="B64" s="71">
        <f t="shared" si="3"/>
        <v>1.8775701302404408</v>
      </c>
      <c r="C64" s="71">
        <f t="shared" si="16"/>
        <v>3.4989979959919822E-2</v>
      </c>
      <c r="D64" s="71">
        <f t="shared" si="17"/>
        <v>3.5264938926687015</v>
      </c>
      <c r="E64" s="65">
        <f t="shared" si="18"/>
        <v>0.53241837002575243</v>
      </c>
      <c r="F64" s="65">
        <f t="shared" si="4"/>
        <v>9.9220304996589358E-3</v>
      </c>
      <c r="G64" s="66">
        <f t="shared" si="5"/>
        <v>3.4717164834477941E-3</v>
      </c>
      <c r="H64" s="66">
        <f t="shared" si="6"/>
        <v>-0.18629308097494254</v>
      </c>
      <c r="I64" s="67">
        <f t="shared" si="7"/>
        <v>-6.5183911699849606E-2</v>
      </c>
      <c r="J64" s="67">
        <f t="shared" si="8"/>
        <v>-1.2147529018236162E-3</v>
      </c>
      <c r="K64" s="65">
        <f t="shared" si="9"/>
        <v>0.53251081437855818</v>
      </c>
      <c r="L64" s="65">
        <f t="shared" si="10"/>
        <v>1.8633621007107127E-2</v>
      </c>
      <c r="M64" s="66">
        <f t="shared" si="11"/>
        <v>0.18632542723546336</v>
      </c>
      <c r="N64" s="66">
        <f t="shared" si="12"/>
        <v>-1.5521627057877896</v>
      </c>
      <c r="O64" s="67">
        <f t="shared" si="13"/>
        <v>6.5195229649923622E-2</v>
      </c>
      <c r="P64" s="67">
        <f t="shared" si="14"/>
        <v>-3.1229590325826861</v>
      </c>
    </row>
    <row r="65" spans="1:16">
      <c r="A65" s="68">
        <f t="shared" si="15"/>
        <v>0.35571142284569118</v>
      </c>
      <c r="B65" s="71">
        <f t="shared" si="3"/>
        <v>1.8734693836570939</v>
      </c>
      <c r="C65" s="71">
        <f t="shared" si="16"/>
        <v>3.5571142284569118E-2</v>
      </c>
      <c r="D65" s="71">
        <f t="shared" si="17"/>
        <v>3.5111528376639205</v>
      </c>
      <c r="E65" s="65">
        <f t="shared" si="18"/>
        <v>0.533576711204509</v>
      </c>
      <c r="F65" s="65">
        <f t="shared" si="4"/>
        <v>1.0130901139648398E-2</v>
      </c>
      <c r="G65" s="66">
        <f t="shared" si="5"/>
        <v>3.6036772590933661E-3</v>
      </c>
      <c r="H65" s="66">
        <f t="shared" si="6"/>
        <v>-0.18979933113988035</v>
      </c>
      <c r="I65" s="67">
        <f t="shared" si="7"/>
        <v>-6.7513790134927337E-2</v>
      </c>
      <c r="J65" s="67">
        <f t="shared" si="8"/>
        <v>-1.2818691653087618E-3</v>
      </c>
      <c r="K65" s="65">
        <f t="shared" si="9"/>
        <v>0.53367287911015426</v>
      </c>
      <c r="L65" s="65">
        <f t="shared" si="10"/>
        <v>1.8984494265858125E-2</v>
      </c>
      <c r="M65" s="66">
        <f t="shared" si="11"/>
        <v>0.18983353916242954</v>
      </c>
      <c r="N65" s="66">
        <f t="shared" si="12"/>
        <v>-1.5518118325290384</v>
      </c>
      <c r="O65" s="67">
        <f t="shared" si="13"/>
        <v>6.7525958319301041E-2</v>
      </c>
      <c r="P65" s="67">
        <f t="shared" si="14"/>
        <v>-3.122608159323935</v>
      </c>
    </row>
    <row r="66" spans="1:16">
      <c r="A66" s="68">
        <f t="shared" si="15"/>
        <v>0.36152304609218416</v>
      </c>
      <c r="B66" s="71">
        <f t="shared" si="3"/>
        <v>1.8693010871442284</v>
      </c>
      <c r="C66" s="71">
        <f t="shared" si="16"/>
        <v>3.6152304609218415E-2</v>
      </c>
      <c r="D66" s="71">
        <f t="shared" si="17"/>
        <v>3.4955935435271517</v>
      </c>
      <c r="E66" s="65">
        <f t="shared" si="18"/>
        <v>0.5347592801816573</v>
      </c>
      <c r="F66" s="65">
        <f t="shared" si="4"/>
        <v>1.0342250653300992E-2</v>
      </c>
      <c r="G66" s="66">
        <f t="shared" si="5"/>
        <v>3.7389619596302562E-3</v>
      </c>
      <c r="H66" s="66">
        <f t="shared" si="6"/>
        <v>-0.19332780389733653</v>
      </c>
      <c r="I66" s="67">
        <f t="shared" si="7"/>
        <v>-6.9892456559277533E-2</v>
      </c>
      <c r="J66" s="67">
        <f t="shared" si="8"/>
        <v>-1.3517209168683324E-3</v>
      </c>
      <c r="K66" s="65">
        <f t="shared" si="9"/>
        <v>0.53485928045513054</v>
      </c>
      <c r="L66" s="65">
        <f t="shared" si="10"/>
        <v>1.9337600800327748E-2</v>
      </c>
      <c r="M66" s="66">
        <f t="shared" si="11"/>
        <v>0.1933639563008126</v>
      </c>
      <c r="N66" s="66">
        <f t="shared" si="12"/>
        <v>-1.5514587259945689</v>
      </c>
      <c r="O66" s="67">
        <f t="shared" si="13"/>
        <v>6.9905526486305755E-2</v>
      </c>
      <c r="P66" s="67">
        <f t="shared" si="14"/>
        <v>-3.1222550527894652</v>
      </c>
    </row>
    <row r="67" spans="1:16">
      <c r="A67" s="68">
        <f t="shared" si="15"/>
        <v>0.36733466933867714</v>
      </c>
      <c r="B67" s="71">
        <f t="shared" si="3"/>
        <v>1.8650652407018447</v>
      </c>
      <c r="C67" s="71">
        <f t="shared" si="16"/>
        <v>3.6733466933867719E-2</v>
      </c>
      <c r="D67" s="71">
        <f t="shared" si="17"/>
        <v>3.479817699667211</v>
      </c>
      <c r="E67" s="65">
        <f t="shared" si="18"/>
        <v>0.53596636423804855</v>
      </c>
      <c r="F67" s="65">
        <f t="shared" si="4"/>
        <v>1.0556146931886888E-2</v>
      </c>
      <c r="G67" s="66">
        <f t="shared" si="5"/>
        <v>3.8776387427151612E-3</v>
      </c>
      <c r="H67" s="66">
        <f t="shared" si="6"/>
        <v>-0.19687902718403655</v>
      </c>
      <c r="I67" s="67">
        <f t="shared" si="7"/>
        <v>-7.2320492350368498E-2</v>
      </c>
      <c r="J67" s="67">
        <f t="shared" si="8"/>
        <v>-1.4243911453701175E-3</v>
      </c>
      <c r="K67" s="65">
        <f t="shared" si="9"/>
        <v>0.53607030866538408</v>
      </c>
      <c r="L67" s="65">
        <f t="shared" si="10"/>
        <v>1.9692993802705762E-2</v>
      </c>
      <c r="M67" s="66">
        <f t="shared" si="11"/>
        <v>0.19691720957588144</v>
      </c>
      <c r="N67" s="66">
        <f t="shared" si="12"/>
        <v>-1.5511033329921908</v>
      </c>
      <c r="O67" s="67">
        <f t="shared" si="13"/>
        <v>7.2334518066651393E-2</v>
      </c>
      <c r="P67" s="67">
        <f t="shared" si="14"/>
        <v>-3.1218996597870872</v>
      </c>
    </row>
    <row r="68" spans="1:16">
      <c r="A68" s="68">
        <f t="shared" si="15"/>
        <v>0.37314629258517013</v>
      </c>
      <c r="B68" s="71">
        <f t="shared" si="3"/>
        <v>1.8607618443299425</v>
      </c>
      <c r="C68" s="71">
        <f t="shared" si="16"/>
        <v>3.7314629258517015E-2</v>
      </c>
      <c r="D68" s="71">
        <f t="shared" si="17"/>
        <v>3.4638270228708699</v>
      </c>
      <c r="E68" s="65">
        <f t="shared" si="18"/>
        <v>0.53719825847068892</v>
      </c>
      <c r="F68" s="65">
        <f t="shared" si="4"/>
        <v>1.0772659550299978E-2</v>
      </c>
      <c r="G68" s="66">
        <f t="shared" si="5"/>
        <v>4.019777972476663E-3</v>
      </c>
      <c r="H68" s="66">
        <f t="shared" si="6"/>
        <v>-0.20045353853154754</v>
      </c>
      <c r="I68" s="67">
        <f t="shared" si="7"/>
        <v>-7.4798494738625515E-2</v>
      </c>
      <c r="J68" s="67">
        <f t="shared" si="8"/>
        <v>-1.4999652474451989E-3</v>
      </c>
      <c r="K68" s="65">
        <f t="shared" si="9"/>
        <v>0.53730626191933384</v>
      </c>
      <c r="L68" s="65">
        <f t="shared" si="10"/>
        <v>2.0050727439368966E-2</v>
      </c>
      <c r="M68" s="66">
        <f t="shared" si="11"/>
        <v>0.2004938396179958</v>
      </c>
      <c r="N68" s="66">
        <f t="shared" si="12"/>
        <v>-1.5507455993555277</v>
      </c>
      <c r="O68" s="67">
        <f t="shared" si="13"/>
        <v>7.4813532939620841E-2</v>
      </c>
      <c r="P68" s="67">
        <f t="shared" si="14"/>
        <v>-3.121541926150424</v>
      </c>
    </row>
    <row r="69" spans="1:16">
      <c r="A69" s="68">
        <f t="shared" si="15"/>
        <v>0.37895791583166311</v>
      </c>
      <c r="B69" s="71">
        <f t="shared" si="3"/>
        <v>1.8563908980285222</v>
      </c>
      <c r="C69" s="71">
        <f t="shared" si="16"/>
        <v>3.7895791583166312E-2</v>
      </c>
      <c r="D69" s="71">
        <f t="shared" si="17"/>
        <v>3.4476232573028578</v>
      </c>
      <c r="E69" s="65">
        <f t="shared" si="18"/>
        <v>0.5384552659854176</v>
      </c>
      <c r="F69" s="65">
        <f t="shared" si="4"/>
        <v>1.0991859827750703E-2</v>
      </c>
      <c r="G69" s="66">
        <f t="shared" si="5"/>
        <v>4.1654522914381896E-3</v>
      </c>
      <c r="H69" s="66">
        <f t="shared" si="6"/>
        <v>-0.20405188536641766</v>
      </c>
      <c r="I69" s="67">
        <f t="shared" si="7"/>
        <v>-7.7327077199979069E-2</v>
      </c>
      <c r="J69" s="67">
        <f t="shared" si="8"/>
        <v>-1.5785311188596417E-3</v>
      </c>
      <c r="K69" s="65">
        <f t="shared" si="9"/>
        <v>0.53856744651891075</v>
      </c>
      <c r="L69" s="65">
        <f t="shared" si="10"/>
        <v>2.0410856881540835E-2</v>
      </c>
      <c r="M69" s="66">
        <f t="shared" si="11"/>
        <v>0.20409439706758709</v>
      </c>
      <c r="N69" s="66">
        <f t="shared" si="12"/>
        <v>-1.5503854699133557</v>
      </c>
      <c r="O69" s="67">
        <f t="shared" si="13"/>
        <v>7.7343187345652695E-2</v>
      </c>
      <c r="P69" s="67">
        <f t="shared" si="14"/>
        <v>-3.1211817967082522</v>
      </c>
    </row>
    <row r="70" spans="1:16">
      <c r="A70" s="68">
        <f t="shared" si="15"/>
        <v>0.38476953907815609</v>
      </c>
      <c r="B70" s="71">
        <f t="shared" si="3"/>
        <v>1.8519524017975832</v>
      </c>
      <c r="C70" s="71">
        <f t="shared" si="16"/>
        <v>3.8476953907815609E-2</v>
      </c>
      <c r="D70" s="71">
        <f t="shared" si="17"/>
        <v>3.4312081745058616</v>
      </c>
      <c r="E70" s="65">
        <f t="shared" si="18"/>
        <v>0.53973769809646954</v>
      </c>
      <c r="F70" s="65">
        <f t="shared" si="4"/>
        <v>1.1213820890758628E-2</v>
      </c>
      <c r="G70" s="66">
        <f t="shared" si="5"/>
        <v>4.3147366954421947E-3</v>
      </c>
      <c r="H70" s="66">
        <f t="shared" si="6"/>
        <v>-0.20767462531968356</v>
      </c>
      <c r="I70" s="67">
        <f t="shared" si="7"/>
        <v>-7.990686986248341E-2</v>
      </c>
      <c r="J70" s="67">
        <f t="shared" si="8"/>
        <v>-1.6601792495488997E-3</v>
      </c>
      <c r="K70" s="65">
        <f t="shared" si="9"/>
        <v>0.53985417709363492</v>
      </c>
      <c r="L70" s="65">
        <f t="shared" si="10"/>
        <v>2.0773438336918412E-2</v>
      </c>
      <c r="M70" s="66">
        <f t="shared" si="11"/>
        <v>0.20771944288973515</v>
      </c>
      <c r="N70" s="66">
        <f t="shared" si="12"/>
        <v>-1.5500228884579783</v>
      </c>
      <c r="O70" s="67">
        <f t="shared" si="13"/>
        <v>7.9924114298254773E-2</v>
      </c>
      <c r="P70" s="67">
        <f t="shared" si="14"/>
        <v>-3.1208192152528746</v>
      </c>
    </row>
    <row r="71" spans="1:16">
      <c r="A71" s="68">
        <f t="shared" ref="A71:A120" si="19">A70+$E$6</f>
        <v>0.39058116232464907</v>
      </c>
      <c r="B71" s="71">
        <f t="shared" si="3"/>
        <v>1.8474463556371261</v>
      </c>
      <c r="C71" s="71">
        <f t="shared" ref="C71:C120" si="20">A71*$B$3</f>
        <v>3.9058116232464912E-2</v>
      </c>
      <c r="D71" s="71">
        <f t="shared" ref="D71:D120" si="21">B71^2+C71^2</f>
        <v>3.4145835734005274</v>
      </c>
      <c r="E71" s="65">
        <f t="shared" ref="E71:E120" si="22">$B$1/D71*B71</f>
        <v>0.54104587453318209</v>
      </c>
      <c r="F71" s="65">
        <f t="shared" ref="F71:F120" si="23">$B$1/D71*C71</f>
        <v>1.1438617738551229E-2</v>
      </c>
      <c r="G71" s="66">
        <f t="shared" si="5"/>
        <v>4.4677086117106881E-3</v>
      </c>
      <c r="H71" s="66">
        <f t="shared" si="6"/>
        <v>-0.21132232654612651</v>
      </c>
      <c r="I71" s="67">
        <f t="shared" si="7"/>
        <v>-8.2538519927535137E-2</v>
      </c>
      <c r="J71" s="67">
        <f t="shared" si="8"/>
        <v>-1.7450028224898048E-3</v>
      </c>
      <c r="K71" s="65">
        <f t="shared" si="9"/>
        <v>0.54116677681205128</v>
      </c>
      <c r="L71" s="65">
        <f t="shared" si="10"/>
        <v>2.1138529082306168E-2</v>
      </c>
      <c r="M71" s="66">
        <f t="shared" si="11"/>
        <v>0.21136954869873492</v>
      </c>
      <c r="N71" s="66">
        <f t="shared" si="12"/>
        <v>-1.5496577977125905</v>
      </c>
      <c r="O71" s="67">
        <f t="shared" si="13"/>
        <v>8.2556964010788408E-2</v>
      </c>
      <c r="P71" s="67">
        <f t="shared" si="14"/>
        <v>-3.120454124507487</v>
      </c>
    </row>
    <row r="72" spans="1:16">
      <c r="A72" s="68">
        <f t="shared" si="19"/>
        <v>0.39639278557114205</v>
      </c>
      <c r="B72" s="71">
        <f t="shared" si="3"/>
        <v>1.8428727595471506</v>
      </c>
      <c r="C72" s="71">
        <f t="shared" si="20"/>
        <v>3.9639278557114209E-2</v>
      </c>
      <c r="D72" s="71">
        <f t="shared" si="21"/>
        <v>3.3977512802854584</v>
      </c>
      <c r="E72" s="65">
        <f t="shared" si="22"/>
        <v>0.54238012365411392</v>
      </c>
      <c r="F72" s="65">
        <f t="shared" si="23"/>
        <v>1.1666327310980797E-2</v>
      </c>
      <c r="G72" s="66">
        <f t="shared" si="5"/>
        <v>4.6244479801843697E-3</v>
      </c>
      <c r="H72" s="66">
        <f t="shared" si="6"/>
        <v>-0.2149955680536747</v>
      </c>
      <c r="I72" s="67">
        <f t="shared" si="7"/>
        <v>-8.5222692106246153E-2</v>
      </c>
      <c r="J72" s="67">
        <f t="shared" si="8"/>
        <v>-1.8330978165941238E-3</v>
      </c>
      <c r="K72" s="65">
        <f t="shared" si="9"/>
        <v>0.54250557760080109</v>
      </c>
      <c r="L72" s="65">
        <f t="shared" si="10"/>
        <v>2.1506187497298396E-2</v>
      </c>
      <c r="M72" s="66">
        <f t="shared" si="11"/>
        <v>0.21504529709306294</v>
      </c>
      <c r="N72" s="66">
        <f t="shared" si="12"/>
        <v>-1.5492901392975982</v>
      </c>
      <c r="O72" s="67">
        <f t="shared" si="13"/>
        <v>8.5242404338693026E-2</v>
      </c>
      <c r="P72" s="67">
        <f t="shared" si="14"/>
        <v>-3.1200864660924945</v>
      </c>
    </row>
    <row r="73" spans="1:16">
      <c r="A73" s="68">
        <f t="shared" si="19"/>
        <v>0.40220440881763503</v>
      </c>
      <c r="B73" s="71">
        <f t="shared" si="3"/>
        <v>1.8382316135276566</v>
      </c>
      <c r="C73" s="71">
        <f t="shared" si="20"/>
        <v>4.0220440881763506E-2</v>
      </c>
      <c r="D73" s="71">
        <f t="shared" si="21"/>
        <v>3.3807131488372155</v>
      </c>
      <c r="E73" s="65">
        <f t="shared" si="22"/>
        <v>0.54374078266886083</v>
      </c>
      <c r="F73" s="65">
        <f t="shared" si="23"/>
        <v>1.1897028559077006E-2</v>
      </c>
      <c r="G73" s="66">
        <f t="shared" si="5"/>
        <v>4.7850373382900876E-3</v>
      </c>
      <c r="H73" s="66">
        <f t="shared" si="6"/>
        <v>-0.21869494004336734</v>
      </c>
      <c r="I73" s="67">
        <f t="shared" si="7"/>
        <v>-8.7960069071550698E-2</v>
      </c>
      <c r="J73" s="67">
        <f t="shared" si="8"/>
        <v>-1.9245631138172746E-3</v>
      </c>
      <c r="K73" s="65">
        <f t="shared" si="9"/>
        <v>0.54387092037162721</v>
      </c>
      <c r="L73" s="65">
        <f t="shared" si="10"/>
        <v>2.1876473099053464E-2</v>
      </c>
      <c r="M73" s="66">
        <f t="shared" si="11"/>
        <v>0.21874728200117335</v>
      </c>
      <c r="N73" s="66">
        <f t="shared" si="12"/>
        <v>-1.5489198536958431</v>
      </c>
      <c r="O73" s="67">
        <f t="shared" si="13"/>
        <v>8.7981121237746429E-2</v>
      </c>
      <c r="P73" s="67">
        <f t="shared" si="14"/>
        <v>-3.1197161804907396</v>
      </c>
    </row>
    <row r="74" spans="1:16">
      <c r="A74" s="68">
        <f t="shared" si="19"/>
        <v>0.40801603206412801</v>
      </c>
      <c r="B74" s="71">
        <f t="shared" si="3"/>
        <v>1.8335229175786445</v>
      </c>
      <c r="C74" s="71">
        <f t="shared" si="20"/>
        <v>4.0801603206412802E-2</v>
      </c>
      <c r="D74" s="71">
        <f t="shared" si="21"/>
        <v>3.3634710601103186</v>
      </c>
      <c r="E74" s="65">
        <f t="shared" si="22"/>
        <v>0.54512819786786171</v>
      </c>
      <c r="F74" s="65">
        <f t="shared" si="23"/>
        <v>1.2130802518358682E-2</v>
      </c>
      <c r="G74" s="66">
        <f t="shared" si="5"/>
        <v>4.9495619092942405E-3</v>
      </c>
      <c r="H74" s="66">
        <f t="shared" si="6"/>
        <v>-0.22242104426031378</v>
      </c>
      <c r="I74" s="67">
        <f t="shared" si="7"/>
        <v>-9.0751351926653026E-2</v>
      </c>
      <c r="J74" s="67">
        <f t="shared" si="8"/>
        <v>-2.0195006106859853E-3</v>
      </c>
      <c r="K74" s="65">
        <f t="shared" si="9"/>
        <v>0.54526315525661739</v>
      </c>
      <c r="L74" s="65">
        <f t="shared" si="10"/>
        <v>2.2249446578205209E-2</v>
      </c>
      <c r="M74" s="66">
        <f t="shared" si="11"/>
        <v>0.2224761090385716</v>
      </c>
      <c r="N74" s="66">
        <f t="shared" si="12"/>
        <v>-1.5485468802166915</v>
      </c>
      <c r="O74" s="67">
        <f t="shared" si="13"/>
        <v>9.0773819238984269E-2</v>
      </c>
      <c r="P74" s="67">
        <f t="shared" si="14"/>
        <v>-3.1193432070115881</v>
      </c>
    </row>
    <row r="75" spans="1:16">
      <c r="A75" s="68">
        <f t="shared" si="19"/>
        <v>0.41382765531062099</v>
      </c>
      <c r="B75" s="71">
        <f t="shared" si="3"/>
        <v>1.828746671700114</v>
      </c>
      <c r="C75" s="71">
        <f t="shared" si="20"/>
        <v>4.1382765531062099E-2</v>
      </c>
      <c r="D75" s="71">
        <f t="shared" si="21"/>
        <v>3.3460269225372432</v>
      </c>
      <c r="E75" s="65">
        <f t="shared" si="22"/>
        <v>0.54654272486050481</v>
      </c>
      <c r="F75" s="65">
        <f t="shared" si="23"/>
        <v>1.2367732385034772E-2</v>
      </c>
      <c r="G75" s="66">
        <f t="shared" si="5"/>
        <v>5.1181096944081742E-3</v>
      </c>
      <c r="H75" s="66">
        <f t="shared" si="6"/>
        <v>-0.22617449435610054</v>
      </c>
      <c r="I75" s="67">
        <f t="shared" si="7"/>
        <v>-9.3597260690450365E-2</v>
      </c>
      <c r="J75" s="67">
        <f t="shared" si="8"/>
        <v>-2.1180153344594935E-3</v>
      </c>
      <c r="K75" s="65">
        <f t="shared" si="9"/>
        <v>0.54668264185201021</v>
      </c>
      <c r="L75" s="65">
        <f t="shared" si="10"/>
        <v>2.2625169835958941E-2</v>
      </c>
      <c r="M75" s="66">
        <f t="shared" si="11"/>
        <v>0.22623239587663335</v>
      </c>
      <c r="N75" s="66">
        <f t="shared" si="12"/>
        <v>-1.5481711569589376</v>
      </c>
      <c r="O75" s="67">
        <f t="shared" si="13"/>
        <v>9.3621221940931365E-2</v>
      </c>
      <c r="P75" s="67">
        <f t="shared" si="14"/>
        <v>-3.1189674837538344</v>
      </c>
    </row>
    <row r="76" spans="1:16">
      <c r="A76" s="68">
        <f t="shared" si="19"/>
        <v>0.41963927855711397</v>
      </c>
      <c r="B76" s="71">
        <f t="shared" si="3"/>
        <v>1.823902875892065</v>
      </c>
      <c r="C76" s="71">
        <f t="shared" si="20"/>
        <v>4.1963927855711403E-2</v>
      </c>
      <c r="D76" s="71">
        <f t="shared" si="21"/>
        <v>3.3283826719284249</v>
      </c>
      <c r="E76" s="65">
        <f t="shared" si="22"/>
        <v>0.54798472882185678</v>
      </c>
      <c r="F76" s="65">
        <f t="shared" si="23"/>
        <v>1.2607903595231135E-2</v>
      </c>
      <c r="G76" s="66">
        <f t="shared" si="5"/>
        <v>5.2907715688204375E-3</v>
      </c>
      <c r="H76" s="66">
        <f t="shared" si="6"/>
        <v>-0.22995591626311973</v>
      </c>
      <c r="I76" s="67">
        <f t="shared" si="7"/>
        <v>-9.649853480059567E-2</v>
      </c>
      <c r="J76" s="67">
        <f t="shared" si="8"/>
        <v>-2.2202155641502983E-3</v>
      </c>
      <c r="K76" s="65">
        <f t="shared" si="9"/>
        <v>0.54812974947089899</v>
      </c>
      <c r="L76" s="65">
        <f t="shared" si="10"/>
        <v>2.3003706022421449E-2</v>
      </c>
      <c r="M76" s="66">
        <f t="shared" si="11"/>
        <v>0.23001677262365972</v>
      </c>
      <c r="N76" s="66">
        <f t="shared" si="12"/>
        <v>-1.5477926207724753</v>
      </c>
      <c r="O76" s="67">
        <f t="shared" si="13"/>
        <v>9.652407251982828E-2</v>
      </c>
      <c r="P76" s="67">
        <f t="shared" si="14"/>
        <v>-3.1185889475673716</v>
      </c>
    </row>
    <row r="77" spans="1:16">
      <c r="A77" s="68">
        <f t="shared" si="19"/>
        <v>0.42545090180360695</v>
      </c>
      <c r="B77" s="71">
        <f t="shared" si="3"/>
        <v>1.8189915301544977</v>
      </c>
      <c r="C77" s="71">
        <f t="shared" si="20"/>
        <v>4.2545090180360699E-2</v>
      </c>
      <c r="D77" s="71">
        <f t="shared" si="21"/>
        <v>3.3105402714722558</v>
      </c>
      <c r="E77" s="65">
        <f t="shared" si="22"/>
        <v>0.54945458474835585</v>
      </c>
      <c r="F77" s="65">
        <f t="shared" si="23"/>
        <v>1.285140390738704E-2</v>
      </c>
      <c r="G77" s="66">
        <f t="shared" si="5"/>
        <v>5.4676413818402145E-3</v>
      </c>
      <c r="H77" s="66">
        <f t="shared" si="6"/>
        <v>-0.23376594858131439</v>
      </c>
      <c r="I77" s="67">
        <f t="shared" si="7"/>
        <v>-9.9455933634895813E-2</v>
      </c>
      <c r="J77" s="67">
        <f t="shared" si="8"/>
        <v>-2.326212956642639E-3</v>
      </c>
      <c r="K77" s="65">
        <f t="shared" si="9"/>
        <v>0.54960485740518972</v>
      </c>
      <c r="L77" s="65">
        <f t="shared" si="10"/>
        <v>2.3385119576216942E-2</v>
      </c>
      <c r="M77" s="66">
        <f t="shared" si="11"/>
        <v>0.23382988221868078</v>
      </c>
      <c r="N77" s="66">
        <f t="shared" si="12"/>
        <v>-1.5474112072186796</v>
      </c>
      <c r="O77" s="67">
        <f t="shared" si="13"/>
        <v>9.9483134258568931E-2</v>
      </c>
      <c r="P77" s="67">
        <f t="shared" si="14"/>
        <v>-3.118207534013576</v>
      </c>
    </row>
    <row r="78" spans="1:16">
      <c r="A78" s="68">
        <f t="shared" si="19"/>
        <v>0.43126252505009993</v>
      </c>
      <c r="B78" s="71">
        <f t="shared" si="3"/>
        <v>1.8140126344874119</v>
      </c>
      <c r="C78" s="71">
        <f t="shared" si="20"/>
        <v>4.3126252505009996E-2</v>
      </c>
      <c r="D78" s="71">
        <f t="shared" si="21"/>
        <v>3.2925017117350865</v>
      </c>
      <c r="E78" s="65">
        <f t="shared" si="22"/>
        <v>0.5509526777228192</v>
      </c>
      <c r="F78" s="65">
        <f t="shared" si="23"/>
        <v>1.3098323487972697E-2</v>
      </c>
      <c r="G78" s="66">
        <f t="shared" si="5"/>
        <v>5.6488160613461375E-3</v>
      </c>
      <c r="H78" s="66">
        <f t="shared" si="6"/>
        <v>-0.23760524297785696</v>
      </c>
      <c r="I78" s="67">
        <f t="shared" si="7"/>
        <v>-0.10247023705177312</v>
      </c>
      <c r="J78" s="67">
        <f t="shared" si="8"/>
        <v>-2.4361226781596953E-3</v>
      </c>
      <c r="K78" s="65">
        <f t="shared" si="9"/>
        <v>0.55110835519717916</v>
      </c>
      <c r="L78" s="65">
        <f t="shared" si="10"/>
        <v>2.3769476265443106E-2</v>
      </c>
      <c r="M78" s="66">
        <f t="shared" si="11"/>
        <v>0.23767238083854286</v>
      </c>
      <c r="N78" s="66">
        <f t="shared" si="12"/>
        <v>-1.5470268505294535</v>
      </c>
      <c r="O78" s="67">
        <f t="shared" si="13"/>
        <v>0.102499191095099</v>
      </c>
      <c r="P78" s="67">
        <f t="shared" si="14"/>
        <v>-3.1178231773243499</v>
      </c>
    </row>
    <row r="79" spans="1:16">
      <c r="A79" s="68">
        <f t="shared" si="19"/>
        <v>0.43707414829659291</v>
      </c>
      <c r="B79" s="71">
        <f t="shared" si="3"/>
        <v>1.808966188890808</v>
      </c>
      <c r="C79" s="71">
        <f t="shared" si="20"/>
        <v>4.3707414829659293E-2</v>
      </c>
      <c r="D79" s="71">
        <f t="shared" si="21"/>
        <v>3.2742690106612264</v>
      </c>
      <c r="E79" s="65">
        <f t="shared" si="22"/>
        <v>0.55247940318913935</v>
      </c>
      <c r="F79" s="65">
        <f t="shared" si="23"/>
        <v>1.3348755000687235E-2</v>
      </c>
      <c r="G79" s="66">
        <f t="shared" si="5"/>
        <v>5.8343957227452586E-3</v>
      </c>
      <c r="H79" s="66">
        <f t="shared" si="6"/>
        <v>-0.24147446460030303</v>
      </c>
      <c r="I79" s="67">
        <f t="shared" si="7"/>
        <v>-0.10554224595055323</v>
      </c>
      <c r="J79" s="67">
        <f t="shared" si="8"/>
        <v>-2.5500635413441687E-3</v>
      </c>
      <c r="K79" s="65">
        <f t="shared" si="9"/>
        <v>0.55264064292114456</v>
      </c>
      <c r="L79" s="65">
        <f t="shared" si="10"/>
        <v>2.4156843230023987E-2</v>
      </c>
      <c r="M79" s="66">
        <f t="shared" si="11"/>
        <v>0.24154493831884075</v>
      </c>
      <c r="N79" s="66">
        <f t="shared" si="12"/>
        <v>-1.5466394835648727</v>
      </c>
      <c r="O79" s="67">
        <f t="shared" si="13"/>
        <v>0.10557304819106041</v>
      </c>
      <c r="P79" s="67">
        <f t="shared" si="14"/>
        <v>-3.117435810359769</v>
      </c>
    </row>
    <row r="80" spans="1:16">
      <c r="A80" s="68">
        <f t="shared" si="19"/>
        <v>0.44288577154308589</v>
      </c>
      <c r="B80" s="71">
        <f t="shared" si="3"/>
        <v>1.8038521933646856</v>
      </c>
      <c r="C80" s="71">
        <f t="shared" si="20"/>
        <v>4.4288577154308589E-2</v>
      </c>
      <c r="D80" s="71">
        <f t="shared" si="21"/>
        <v>3.2558442135729404</v>
      </c>
      <c r="E80" s="65">
        <f t="shared" si="22"/>
        <v>0.55403516723705615</v>
      </c>
      <c r="F80" s="65">
        <f t="shared" si="23"/>
        <v>1.3602793699304987E-2</v>
      </c>
      <c r="G80" s="66">
        <f t="shared" si="5"/>
        <v>6.0244837826581169E-3</v>
      </c>
      <c r="H80" s="66">
        <f t="shared" si="6"/>
        <v>-0.24537429250378623</v>
      </c>
      <c r="I80" s="67">
        <f t="shared" si="7"/>
        <v>-0.10867278285237821</v>
      </c>
      <c r="J80" s="67">
        <f t="shared" si="8"/>
        <v>-2.6681581482313485E-3</v>
      </c>
      <c r="K80" s="65">
        <f t="shared" si="9"/>
        <v>0.55420213147534769</v>
      </c>
      <c r="L80" s="65">
        <f t="shared" si="10"/>
        <v>2.4547289025519177E-2</v>
      </c>
      <c r="M80" s="66">
        <f t="shared" si="11"/>
        <v>0.24544823858928211</v>
      </c>
      <c r="N80" s="66">
        <f t="shared" si="12"/>
        <v>-1.5462490377693774</v>
      </c>
      <c r="O80" s="67">
        <f t="shared" si="13"/>
        <v>0.10870553252150564</v>
      </c>
      <c r="P80" s="67">
        <f t="shared" si="14"/>
        <v>-3.1170453645642739</v>
      </c>
    </row>
    <row r="81" spans="1:16">
      <c r="A81" s="68">
        <f t="shared" si="19"/>
        <v>0.44869739478957887</v>
      </c>
      <c r="B81" s="71">
        <f t="shared" si="3"/>
        <v>1.7986706479090449</v>
      </c>
      <c r="C81" s="71">
        <f t="shared" si="20"/>
        <v>4.4869739478957893E-2</v>
      </c>
      <c r="D81" s="71">
        <f t="shared" si="21"/>
        <v>3.2372293931704528</v>
      </c>
      <c r="E81" s="65">
        <f t="shared" si="22"/>
        <v>0.55562038689741311</v>
      </c>
      <c r="F81" s="65">
        <f t="shared" si="23"/>
        <v>1.3860537524346928E-2</v>
      </c>
      <c r="G81" s="66">
        <f t="shared" si="5"/>
        <v>6.2191870775576653E-3</v>
      </c>
      <c r="H81" s="66">
        <f t="shared" si="6"/>
        <v>-0.24930542009284712</v>
      </c>
      <c r="I81" s="67">
        <f t="shared" si="7"/>
        <v>-0.11186269250258203</v>
      </c>
      <c r="J81" s="67">
        <f t="shared" si="8"/>
        <v>-2.7905330394091391E-3</v>
      </c>
      <c r="K81" s="65">
        <f t="shared" si="9"/>
        <v>0.5557932428848833</v>
      </c>
      <c r="L81" s="65">
        <f t="shared" si="10"/>
        <v>2.4940883668451388E-2</v>
      </c>
      <c r="M81" s="66">
        <f t="shared" si="11"/>
        <v>0.24938298012409876</v>
      </c>
      <c r="N81" s="66">
        <f t="shared" si="12"/>
        <v>-1.5458554431264453</v>
      </c>
      <c r="O81" s="67">
        <f t="shared" si="13"/>
        <v>0.11189749348654444</v>
      </c>
      <c r="P81" s="67">
        <f t="shared" si="14"/>
        <v>-3.1166517699213419</v>
      </c>
    </row>
    <row r="82" spans="1:16">
      <c r="A82" s="68">
        <f t="shared" si="19"/>
        <v>0.45450901803607185</v>
      </c>
      <c r="B82" s="71">
        <f t="shared" si="3"/>
        <v>1.7934215525238857</v>
      </c>
      <c r="C82" s="71">
        <f t="shared" si="20"/>
        <v>4.545090180360719E-2</v>
      </c>
      <c r="D82" s="71">
        <f t="shared" si="21"/>
        <v>3.2184266495319456</v>
      </c>
      <c r="E82" s="65">
        <f t="shared" si="22"/>
        <v>0.55723549044832277</v>
      </c>
      <c r="F82" s="65">
        <f t="shared" si="23"/>
        <v>1.4122087203763707E-2</v>
      </c>
      <c r="G82" s="66">
        <f t="shared" si="5"/>
        <v>6.4186159876024182E-3</v>
      </c>
      <c r="H82" s="66">
        <f t="shared" si="6"/>
        <v>-0.25326855557851607</v>
      </c>
      <c r="I82" s="67">
        <f t="shared" si="7"/>
        <v>-0.11511284249540563</v>
      </c>
      <c r="J82" s="67">
        <f t="shared" si="8"/>
        <v>-2.9173188496758066E-3</v>
      </c>
      <c r="K82" s="65">
        <f t="shared" si="9"/>
        <v>0.55741441061581243</v>
      </c>
      <c r="L82" s="65">
        <f t="shared" si="10"/>
        <v>2.5337698683217804E-2</v>
      </c>
      <c r="M82" s="66">
        <f t="shared" si="11"/>
        <v>0.25334987640814866</v>
      </c>
      <c r="N82" s="66">
        <f t="shared" si="12"/>
        <v>-1.5454586281116789</v>
      </c>
      <c r="O82" s="67">
        <f t="shared" si="13"/>
        <v>0.11514980354582781</v>
      </c>
      <c r="P82" s="67">
        <f t="shared" si="14"/>
        <v>-3.1162549549065752</v>
      </c>
    </row>
    <row r="83" spans="1:16">
      <c r="A83" s="68">
        <f t="shared" si="19"/>
        <v>0.46032064128256484</v>
      </c>
      <c r="B83" s="71">
        <f t="shared" si="3"/>
        <v>1.7881049072092083</v>
      </c>
      <c r="C83" s="71">
        <f t="shared" si="20"/>
        <v>4.6032064128256486E-2</v>
      </c>
      <c r="D83" s="71">
        <f t="shared" si="21"/>
        <v>3.1994381101135594</v>
      </c>
      <c r="E83" s="65">
        <f t="shared" si="22"/>
        <v>0.55888091773268966</v>
      </c>
      <c r="F83" s="65">
        <f t="shared" si="23"/>
        <v>1.4387546357826762E-2</v>
      </c>
      <c r="G83" s="66">
        <f t="shared" si="5"/>
        <v>6.6228845659174456E-3</v>
      </c>
      <c r="H83" s="66">
        <f t="shared" si="6"/>
        <v>-0.25726442245130005</v>
      </c>
      <c r="I83" s="67">
        <f t="shared" si="7"/>
        <v>-0.1184241239219711</v>
      </c>
      <c r="J83" s="67">
        <f t="shared" si="8"/>
        <v>-3.0486504705235194E-3</v>
      </c>
      <c r="K83" s="65">
        <f t="shared" si="9"/>
        <v>0.55906607990105428</v>
      </c>
      <c r="L83" s="65">
        <f t="shared" si="10"/>
        <v>2.5737807150653307E-2</v>
      </c>
      <c r="M83" s="66">
        <f t="shared" si="11"/>
        <v>0.25734965641938295</v>
      </c>
      <c r="N83" s="66">
        <f t="shared" si="12"/>
        <v>-1.5450585196442432</v>
      </c>
      <c r="O83" s="67">
        <f t="shared" si="13"/>
        <v>0.11846335887681808</v>
      </c>
      <c r="P83" s="67">
        <f t="shared" si="14"/>
        <v>-3.1158548464391398</v>
      </c>
    </row>
    <row r="84" spans="1:16">
      <c r="A84" s="68">
        <f t="shared" si="19"/>
        <v>0.46613226452905782</v>
      </c>
      <c r="B84" s="71">
        <f t="shared" si="3"/>
        <v>1.7827207119650126</v>
      </c>
      <c r="C84" s="71">
        <f t="shared" si="20"/>
        <v>4.6613226452905783E-2</v>
      </c>
      <c r="D84" s="71">
        <f t="shared" si="21"/>
        <v>3.1802659297493912</v>
      </c>
      <c r="E84" s="65">
        <f t="shared" si="22"/>
        <v>0.56055712048756035</v>
      </c>
      <c r="F84" s="65">
        <f t="shared" si="23"/>
        <v>1.465702160843479E-2</v>
      </c>
      <c r="G84" s="66">
        <f t="shared" si="5"/>
        <v>6.8321106735910421E-3</v>
      </c>
      <c r="H84" s="66">
        <f t="shared" si="6"/>
        <v>-0.26129375997075444</v>
      </c>
      <c r="I84" s="67">
        <f t="shared" si="7"/>
        <v>-0.12179745204247984</v>
      </c>
      <c r="J84" s="67">
        <f t="shared" si="8"/>
        <v>-3.184667219794139E-3</v>
      </c>
      <c r="K84" s="65">
        <f t="shared" si="9"/>
        <v>0.5607487080785255</v>
      </c>
      <c r="L84" s="65">
        <f t="shared" si="10"/>
        <v>2.6141283758317299E-2</v>
      </c>
      <c r="M84" s="66">
        <f t="shared" si="11"/>
        <v>0.26138306512838666</v>
      </c>
      <c r="N84" s="66">
        <f t="shared" si="12"/>
        <v>-1.5446550430365793</v>
      </c>
      <c r="O84" s="67">
        <f t="shared" si="13"/>
        <v>0.12183908005784108</v>
      </c>
      <c r="P84" s="67">
        <f t="shared" si="14"/>
        <v>-3.1154513698314759</v>
      </c>
    </row>
    <row r="85" spans="1:16">
      <c r="A85" s="68">
        <f t="shared" si="19"/>
        <v>0.4719438877755508</v>
      </c>
      <c r="B85" s="71">
        <f t="shared" si="3"/>
        <v>1.7772689667912984</v>
      </c>
      <c r="C85" s="71">
        <f t="shared" si="20"/>
        <v>4.719438877755508E-2</v>
      </c>
      <c r="D85" s="71">
        <f t="shared" si="21"/>
        <v>3.1609122906514964</v>
      </c>
      <c r="E85" s="65">
        <f t="shared" si="22"/>
        <v>0.56226456268578873</v>
      </c>
      <c r="F85" s="65">
        <f t="shared" si="23"/>
        <v>1.4930622693054174E-2</v>
      </c>
      <c r="G85" s="66">
        <f t="shared" si="5"/>
        <v>7.0464161206698515E-3</v>
      </c>
      <c r="H85" s="66">
        <f t="shared" si="6"/>
        <v>-0.26535732367235104</v>
      </c>
      <c r="I85" s="67">
        <f t="shared" si="7"/>
        <v>-0.12523376698364455</v>
      </c>
      <c r="J85" s="67">
        <f t="shared" si="8"/>
        <v>-3.3255130188732445E-3</v>
      </c>
      <c r="K85" s="65">
        <f t="shared" si="9"/>
        <v>0.56246276494203917</v>
      </c>
      <c r="L85" s="65">
        <f t="shared" si="10"/>
        <v>2.6548204852579145E-2</v>
      </c>
      <c r="M85" s="66">
        <f t="shared" si="11"/>
        <v>0.26545086401573176</v>
      </c>
      <c r="N85" s="66">
        <f t="shared" si="12"/>
        <v>-1.5442481219423174</v>
      </c>
      <c r="O85" s="67">
        <f t="shared" si="13"/>
        <v>0.12527791277696351</v>
      </c>
      <c r="P85" s="67">
        <f t="shared" si="14"/>
        <v>-3.1150444487372138</v>
      </c>
    </row>
    <row r="86" spans="1:16">
      <c r="A86" s="68">
        <f t="shared" si="19"/>
        <v>0.47775551102204378</v>
      </c>
      <c r="B86" s="71">
        <f t="shared" ref="B86:B149" si="24">$B$2-A86^2*$B$4</f>
        <v>1.7717496716880659</v>
      </c>
      <c r="C86" s="71">
        <f t="shared" si="20"/>
        <v>4.7775551102204383E-2</v>
      </c>
      <c r="D86" s="71">
        <f t="shared" si="21"/>
        <v>3.1413794024098882</v>
      </c>
      <c r="E86" s="65">
        <f t="shared" si="22"/>
        <v>0.56400372089053619</v>
      </c>
      <c r="F86" s="65">
        <f t="shared" si="23"/>
        <v>1.5208462583524197E-2</v>
      </c>
      <c r="G86" s="66">
        <f t="shared" ref="G86:G120" si="25">A86*F86</f>
        <v>7.265926813451235E-3</v>
      </c>
      <c r="H86" s="66">
        <f t="shared" ref="H86:H120" si="26">-A86*E86</f>
        <v>-0.26945588589239228</v>
      </c>
      <c r="I86" s="67">
        <f t="shared" ref="I86:I149" si="27">A86*H86</f>
        <v>-0.12873403446241738</v>
      </c>
      <c r="J86" s="67">
        <f t="shared" ref="J86:J149" si="28">-A86*G86</f>
        <v>-3.4713365778091649E-3</v>
      </c>
      <c r="K86" s="65">
        <f t="shared" ref="K86:K149" si="29">SQRT(E86^2+F86^2)</f>
        <v>0.56420873310550967</v>
      </c>
      <c r="L86" s="65">
        <f t="shared" ref="L86:L149" si="30">ATAN2(E86,F86)</f>
        <v>2.6958648492581005E-2</v>
      </c>
      <c r="M86" s="66">
        <f t="shared" ref="M86:M149" si="31">SQRT(G86^2+H86^2)</f>
        <v>0.26955383160792273</v>
      </c>
      <c r="N86" s="66">
        <f t="shared" ref="N86:N149" si="32">ATAN2(G86,H86)</f>
        <v>-1.5438376783023156</v>
      </c>
      <c r="O86" s="67">
        <f t="shared" ref="O86:O149" si="33">SQRT(I86^2+J86^2)</f>
        <v>0.12878082856779305</v>
      </c>
      <c r="P86" s="67">
        <f t="shared" ref="P86:P149" si="34">ATAN2(I86,J86)</f>
        <v>-3.1146340050972121</v>
      </c>
    </row>
    <row r="87" spans="1:16">
      <c r="A87" s="68">
        <f t="shared" si="19"/>
        <v>0.48356713426853676</v>
      </c>
      <c r="B87" s="71">
        <f t="shared" si="24"/>
        <v>1.7661628266553149</v>
      </c>
      <c r="C87" s="71">
        <f t="shared" si="20"/>
        <v>4.835671342685368E-2</v>
      </c>
      <c r="D87" s="71">
        <f t="shared" si="21"/>
        <v>3.1216695019925385</v>
      </c>
      <c r="E87" s="65">
        <f t="shared" si="22"/>
        <v>0.56577508462314363</v>
      </c>
      <c r="F87" s="65">
        <f t="shared" si="23"/>
        <v>1.5490657609970546E-2</v>
      </c>
      <c r="G87" s="66">
        <f t="shared" si="25"/>
        <v>7.4907729083885577E-3</v>
      </c>
      <c r="H87" s="66">
        <f t="shared" si="26"/>
        <v>-0.27359023631175244</v>
      </c>
      <c r="I87" s="67">
        <f t="shared" si="27"/>
        <v>-0.13229924653712591</v>
      </c>
      <c r="J87" s="67">
        <f t="shared" si="28"/>
        <v>-3.6222915887658474E-3</v>
      </c>
      <c r="K87" s="65">
        <f t="shared" si="29"/>
        <v>0.56598710838102551</v>
      </c>
      <c r="L87" s="65">
        <f t="shared" si="30"/>
        <v>2.7372694506160741E-2</v>
      </c>
      <c r="M87" s="66">
        <f t="shared" si="31"/>
        <v>0.27369276403274817</v>
      </c>
      <c r="N87" s="66">
        <f t="shared" si="32"/>
        <v>-1.5434236322887358</v>
      </c>
      <c r="O87" s="67">
        <f t="shared" si="33"/>
        <v>0.13234882557335093</v>
      </c>
      <c r="P87" s="67">
        <f t="shared" si="34"/>
        <v>-3.1142199590836324</v>
      </c>
    </row>
    <row r="88" spans="1:16">
      <c r="A88" s="68">
        <f t="shared" si="19"/>
        <v>0.48937875751502974</v>
      </c>
      <c r="B88" s="71">
        <f t="shared" si="24"/>
        <v>1.7605084316930457</v>
      </c>
      <c r="C88" s="71">
        <f t="shared" si="20"/>
        <v>4.8937875751502977E-2</v>
      </c>
      <c r="D88" s="71">
        <f t="shared" si="21"/>
        <v>3.1017848537453769</v>
      </c>
      <c r="E88" s="65">
        <f t="shared" si="22"/>
        <v>0.56757915674494563</v>
      </c>
      <c r="F88" s="65">
        <f t="shared" si="23"/>
        <v>1.5777327590084444E-2</v>
      </c>
      <c r="G88" s="66">
        <f t="shared" si="25"/>
        <v>7.7210889729431237E-3</v>
      </c>
      <c r="H88" s="66">
        <f t="shared" si="26"/>
        <v>-0.27776118251926979</v>
      </c>
      <c r="I88" s="67">
        <f t="shared" si="27"/>
        <v>-0.13593042238718564</v>
      </c>
      <c r="J88" s="67">
        <f t="shared" si="28"/>
        <v>-3.7785369282419029E-3</v>
      </c>
      <c r="K88" s="65">
        <f t="shared" si="29"/>
        <v>0.56779840017138861</v>
      </c>
      <c r="L88" s="65">
        <f t="shared" si="30"/>
        <v>2.7790424547821452E-2</v>
      </c>
      <c r="M88" s="66">
        <f t="shared" si="31"/>
        <v>0.2778684755948958</v>
      </c>
      <c r="N88" s="66">
        <f t="shared" si="32"/>
        <v>-1.5430059022470752</v>
      </c>
      <c r="O88" s="67">
        <f t="shared" si="33"/>
        <v>0.13598292933922546</v>
      </c>
      <c r="P88" s="67">
        <f t="shared" si="34"/>
        <v>-3.1138022290419718</v>
      </c>
    </row>
    <row r="89" spans="1:16">
      <c r="A89" s="68">
        <f t="shared" si="19"/>
        <v>0.49519038076152272</v>
      </c>
      <c r="B89" s="71">
        <f t="shared" si="24"/>
        <v>1.7547864868012581</v>
      </c>
      <c r="C89" s="71">
        <f t="shared" si="20"/>
        <v>4.9519038076152273E-2</v>
      </c>
      <c r="D89" s="71">
        <f t="shared" si="21"/>
        <v>3.0817277493922894</v>
      </c>
      <c r="E89" s="65">
        <f t="shared" si="22"/>
        <v>0.56941645385362105</v>
      </c>
      <c r="F89" s="65">
        <f t="shared" si="23"/>
        <v>1.606859596403911E-2</v>
      </c>
      <c r="G89" s="66">
        <f t="shared" si="25"/>
        <v>7.9570141537355938E-3</v>
      </c>
      <c r="H89" s="66">
        <f t="shared" si="26"/>
        <v>-0.28196955059565065</v>
      </c>
      <c r="I89" s="67">
        <f t="shared" si="27"/>
        <v>-0.13962860912261568</v>
      </c>
      <c r="J89" s="67">
        <f t="shared" si="28"/>
        <v>-3.9402368685131544E-3</v>
      </c>
      <c r="K89" s="65">
        <f t="shared" si="29"/>
        <v>0.56964313187774718</v>
      </c>
      <c r="L89" s="65">
        <f t="shared" si="30"/>
        <v>2.8211922158838863E-2</v>
      </c>
      <c r="M89" s="66">
        <f t="shared" si="31"/>
        <v>0.28208179937272793</v>
      </c>
      <c r="N89" s="66">
        <f t="shared" si="32"/>
        <v>-1.5425844046360577</v>
      </c>
      <c r="O89" s="67">
        <f t="shared" si="33"/>
        <v>0.1396841936372766</v>
      </c>
      <c r="P89" s="67">
        <f t="shared" si="34"/>
        <v>-3.1133807314309543</v>
      </c>
    </row>
    <row r="90" spans="1:16">
      <c r="A90" s="68">
        <f t="shared" si="19"/>
        <v>0.50100200400801576</v>
      </c>
      <c r="B90" s="71">
        <f t="shared" si="24"/>
        <v>1.7489969919799522</v>
      </c>
      <c r="C90" s="71">
        <f t="shared" si="20"/>
        <v>5.0100200400801577E-2</v>
      </c>
      <c r="D90" s="71">
        <f t="shared" si="21"/>
        <v>3.0615005080351216</v>
      </c>
      <c r="E90" s="65">
        <f t="shared" si="22"/>
        <v>0.5712875066947033</v>
      </c>
      <c r="F90" s="65">
        <f t="shared" si="23"/>
        <v>1.6364589935330767E-2</v>
      </c>
      <c r="G90" s="66">
        <f t="shared" si="25"/>
        <v>8.1986923523701197E-3</v>
      </c>
      <c r="H90" s="66">
        <f t="shared" si="26"/>
        <v>-0.2862161857187891</v>
      </c>
      <c r="I90" s="67">
        <f t="shared" si="27"/>
        <v>-0.14339488262464375</v>
      </c>
      <c r="J90" s="67">
        <f t="shared" si="28"/>
        <v>-4.1075612987826228E-3</v>
      </c>
      <c r="K90" s="65">
        <f t="shared" si="29"/>
        <v>0.57152184132297357</v>
      </c>
      <c r="L90" s="65">
        <f t="shared" si="30"/>
        <v>2.8637272829602118E-2</v>
      </c>
      <c r="M90" s="66">
        <f t="shared" si="31"/>
        <v>0.28633358783716101</v>
      </c>
      <c r="N90" s="66">
        <f t="shared" si="32"/>
        <v>-1.5421590539652945</v>
      </c>
      <c r="O90" s="67">
        <f t="shared" si="33"/>
        <v>0.14345370132122284</v>
      </c>
      <c r="P90" s="67">
        <f t="shared" si="34"/>
        <v>-3.1129553807601908</v>
      </c>
    </row>
    <row r="91" spans="1:16">
      <c r="A91" s="68">
        <f t="shared" si="19"/>
        <v>0.50681362725450874</v>
      </c>
      <c r="B91" s="71">
        <f t="shared" si="24"/>
        <v>1.7431399472291278</v>
      </c>
      <c r="C91" s="71">
        <f t="shared" si="20"/>
        <v>5.0681362725450874E-2</v>
      </c>
      <c r="D91" s="71">
        <f t="shared" si="21"/>
        <v>3.0411054761536751</v>
      </c>
      <c r="E91" s="65">
        <f t="shared" si="22"/>
        <v>0.57319286058891117</v>
      </c>
      <c r="F91" s="65">
        <f t="shared" si="23"/>
        <v>1.6665440617847815E-2</v>
      </c>
      <c r="G91" s="66">
        <f t="shared" si="25"/>
        <v>8.4462724093260725E-3</v>
      </c>
      <c r="H91" s="66">
        <f t="shared" si="26"/>
        <v>-0.29050195279145402</v>
      </c>
      <c r="I91" s="67">
        <f t="shared" si="27"/>
        <v>-0.14723034841875487</v>
      </c>
      <c r="J91" s="67">
        <f t="shared" si="28"/>
        <v>-4.2806859565502255E-3</v>
      </c>
      <c r="K91" s="65">
        <f t="shared" si="29"/>
        <v>0.5734350811914859</v>
      </c>
      <c r="L91" s="65">
        <f t="shared" si="30"/>
        <v>2.9066564064288387E-2</v>
      </c>
      <c r="M91" s="66">
        <f t="shared" si="31"/>
        <v>0.29062471349364066</v>
      </c>
      <c r="N91" s="66">
        <f t="shared" si="32"/>
        <v>-1.5417297627306081</v>
      </c>
      <c r="O91" s="67">
        <f t="shared" si="33"/>
        <v>0.1472925652155144</v>
      </c>
      <c r="P91" s="67">
        <f t="shared" si="34"/>
        <v>-3.1125260895255047</v>
      </c>
    </row>
    <row r="92" spans="1:16">
      <c r="A92" s="68">
        <f t="shared" si="19"/>
        <v>0.51262525050100172</v>
      </c>
      <c r="B92" s="71">
        <f t="shared" si="24"/>
        <v>1.7372153525487852</v>
      </c>
      <c r="C92" s="71">
        <f t="shared" si="20"/>
        <v>5.1262525050100177E-2</v>
      </c>
      <c r="D92" s="71">
        <f t="shared" si="21"/>
        <v>3.0205450276057122</v>
      </c>
      <c r="E92" s="65">
        <f t="shared" si="22"/>
        <v>0.57513307587598494</v>
      </c>
      <c r="F92" s="65">
        <f t="shared" si="23"/>
        <v>1.6971283189489254E-2</v>
      </c>
      <c r="G92" s="66">
        <f t="shared" si="25"/>
        <v>8.6999082963353687E-3</v>
      </c>
      <c r="H92" s="66">
        <f t="shared" si="26"/>
        <v>-0.29482773709233839</v>
      </c>
      <c r="I92" s="67">
        <f t="shared" si="27"/>
        <v>-0.15113614258160343</v>
      </c>
      <c r="J92" s="67">
        <f t="shared" si="28"/>
        <v>-4.4597926697446614E-3</v>
      </c>
      <c r="K92" s="65">
        <f t="shared" si="29"/>
        <v>0.57538341948623206</v>
      </c>
      <c r="L92" s="65">
        <f t="shared" si="30"/>
        <v>2.9499885447976954E-2</v>
      </c>
      <c r="M92" s="66">
        <f t="shared" si="31"/>
        <v>0.29495606954825265</v>
      </c>
      <c r="N92" s="66">
        <f t="shared" si="32"/>
        <v>-1.5412964413469197</v>
      </c>
      <c r="O92" s="67">
        <f t="shared" si="33"/>
        <v>0.1512019290389639</v>
      </c>
      <c r="P92" s="67">
        <f t="shared" si="34"/>
        <v>-3.112092768141816</v>
      </c>
    </row>
    <row r="93" spans="1:16">
      <c r="A93" s="68">
        <f t="shared" si="19"/>
        <v>0.5184368737474947</v>
      </c>
      <c r="B93" s="71">
        <f t="shared" si="24"/>
        <v>1.7312232079389243</v>
      </c>
      <c r="C93" s="71">
        <f t="shared" si="20"/>
        <v>5.1843687374749474E-2</v>
      </c>
      <c r="D93" s="71">
        <f t="shared" si="21"/>
        <v>2.9998215636269503</v>
      </c>
      <c r="E93" s="65">
        <f t="shared" si="22"/>
        <v>0.577108728375757</v>
      </c>
      <c r="F93" s="65">
        <f t="shared" si="23"/>
        <v>1.7282257052672022E-2</v>
      </c>
      <c r="G93" s="66">
        <f t="shared" si="25"/>
        <v>8.9597593176878754E-3</v>
      </c>
      <c r="H93" s="66">
        <f t="shared" si="26"/>
        <v>-0.29919444495151953</v>
      </c>
      <c r="I93" s="67">
        <f t="shared" si="27"/>
        <v>-0.15511343268328268</v>
      </c>
      <c r="J93" s="67">
        <f t="shared" si="28"/>
        <v>-4.6450696101920886E-3</v>
      </c>
      <c r="K93" s="65">
        <f t="shared" si="29"/>
        <v>0.57736744000360629</v>
      </c>
      <c r="L93" s="65">
        <f t="shared" si="30"/>
        <v>2.9937328716313657E-2</v>
      </c>
      <c r="M93" s="66">
        <f t="shared" si="31"/>
        <v>0.29932857059906381</v>
      </c>
      <c r="N93" s="66">
        <f t="shared" si="32"/>
        <v>-1.540858998078583</v>
      </c>
      <c r="O93" s="67">
        <f t="shared" si="33"/>
        <v>0.1551829683646849</v>
      </c>
      <c r="P93" s="67">
        <f t="shared" si="34"/>
        <v>-3.1116553248734795</v>
      </c>
    </row>
    <row r="94" spans="1:16">
      <c r="A94" s="68">
        <f t="shared" si="19"/>
        <v>0.52424849699398768</v>
      </c>
      <c r="B94" s="71">
        <f t="shared" si="24"/>
        <v>1.7251635133995449</v>
      </c>
      <c r="C94" s="71">
        <f t="shared" si="20"/>
        <v>5.2424849699398771E-2</v>
      </c>
      <c r="D94" s="71">
        <f t="shared" si="21"/>
        <v>2.9789375128310662</v>
      </c>
      <c r="E94" s="65">
        <f t="shared" si="22"/>
        <v>0.57912040986721358</v>
      </c>
      <c r="F94" s="65">
        <f t="shared" si="23"/>
        <v>1.7598506002086709E-2</v>
      </c>
      <c r="G94" s="66">
        <f t="shared" si="25"/>
        <v>9.2259903209336285E-3</v>
      </c>
      <c r="H94" s="66">
        <f t="shared" si="26"/>
        <v>-0.30360300445142885</v>
      </c>
      <c r="I94" s="67">
        <f t="shared" si="27"/>
        <v>-0.15916341876652051</v>
      </c>
      <c r="J94" s="67">
        <f t="shared" si="28"/>
        <v>-4.8367115590305324E-3</v>
      </c>
      <c r="K94" s="65">
        <f t="shared" si="29"/>
        <v>0.57938774282709415</v>
      </c>
      <c r="L94" s="65">
        <f t="shared" si="30"/>
        <v>3.037898782784252E-2</v>
      </c>
      <c r="M94" s="66">
        <f t="shared" si="31"/>
        <v>0.30374315335384316</v>
      </c>
      <c r="N94" s="66">
        <f t="shared" si="32"/>
        <v>-1.5404173389670541</v>
      </c>
      <c r="O94" s="67">
        <f t="shared" si="33"/>
        <v>0.15923689161796659</v>
      </c>
      <c r="P94" s="67">
        <f t="shared" si="34"/>
        <v>-3.1112136657619507</v>
      </c>
    </row>
    <row r="95" spans="1:16">
      <c r="A95" s="68">
        <f t="shared" si="19"/>
        <v>0.53006012024048066</v>
      </c>
      <c r="B95" s="71">
        <f t="shared" si="24"/>
        <v>1.7190362689306471</v>
      </c>
      <c r="C95" s="71">
        <f t="shared" si="20"/>
        <v>5.3006012024048067E-2</v>
      </c>
      <c r="D95" s="71">
        <f t="shared" si="21"/>
        <v>2.9578953312096936</v>
      </c>
      <c r="E95" s="65">
        <f t="shared" si="22"/>
        <v>0.58116872858635293</v>
      </c>
      <c r="F95" s="65">
        <f t="shared" si="23"/>
        <v>1.7920178400082244E-2</v>
      </c>
      <c r="G95" s="66">
        <f t="shared" si="25"/>
        <v>9.4987719174784591E-3</v>
      </c>
      <c r="H95" s="66">
        <f t="shared" si="26"/>
        <v>-0.3080543661544895</v>
      </c>
      <c r="I95" s="67">
        <f t="shared" si="27"/>
        <v>-0.16328733436445375</v>
      </c>
      <c r="J95" s="67">
        <f t="shared" si="28"/>
        <v>-5.0349201847155328E-3</v>
      </c>
      <c r="K95" s="65">
        <f t="shared" si="29"/>
        <v>0.58144494484049714</v>
      </c>
      <c r="L95" s="65">
        <f t="shared" si="30"/>
        <v>3.0824959039127145E-2</v>
      </c>
      <c r="M95" s="66">
        <f t="shared" si="31"/>
        <v>0.30820077737537355</v>
      </c>
      <c r="N95" s="66">
        <f t="shared" si="32"/>
        <v>-1.5399713677557694</v>
      </c>
      <c r="O95" s="67">
        <f t="shared" si="33"/>
        <v>0.16336494111380009</v>
      </c>
      <c r="P95" s="67">
        <f t="shared" si="34"/>
        <v>-3.1107676945506659</v>
      </c>
    </row>
    <row r="96" spans="1:16">
      <c r="A96" s="68">
        <f t="shared" si="19"/>
        <v>0.53587174348697364</v>
      </c>
      <c r="B96" s="71">
        <f t="shared" si="24"/>
        <v>1.7128414745322311</v>
      </c>
      <c r="C96" s="71">
        <f t="shared" si="20"/>
        <v>5.3587174348697364E-2</v>
      </c>
      <c r="D96" s="71">
        <f t="shared" si="21"/>
        <v>2.9366975021324255</v>
      </c>
      <c r="E96" s="65">
        <f t="shared" si="22"/>
        <v>0.58325430974367798</v>
      </c>
      <c r="F96" s="65">
        <f t="shared" si="23"/>
        <v>1.8247427360082571E-2</v>
      </c>
      <c r="G96" s="66">
        <f t="shared" si="25"/>
        <v>9.7782807135993518E-3</v>
      </c>
      <c r="H96" s="66">
        <f t="shared" si="26"/>
        <v>-0.31254950385863606</v>
      </c>
      <c r="I96" s="67">
        <f t="shared" si="27"/>
        <v>-0.16748644755871589</v>
      </c>
      <c r="J96" s="67">
        <f t="shared" si="28"/>
        <v>-5.2399043343015336E-3</v>
      </c>
      <c r="K96" s="65">
        <f t="shared" si="29"/>
        <v>0.58353968026162173</v>
      </c>
      <c r="L96" s="65">
        <f t="shared" si="30"/>
        <v>3.1275340982791298E-2</v>
      </c>
      <c r="M96" s="66">
        <f t="shared" si="31"/>
        <v>0.31270242585562635</v>
      </c>
      <c r="N96" s="66">
        <f t="shared" si="32"/>
        <v>-1.5395209858121053</v>
      </c>
      <c r="O96" s="67">
        <f t="shared" si="33"/>
        <v>0.16756839413586061</v>
      </c>
      <c r="P96" s="67">
        <f t="shared" si="34"/>
        <v>-3.1103173126070018</v>
      </c>
    </row>
    <row r="97" spans="1:16">
      <c r="A97" s="68">
        <f t="shared" si="19"/>
        <v>0.54168336673346662</v>
      </c>
      <c r="B97" s="71">
        <f t="shared" si="24"/>
        <v>1.7065791302042967</v>
      </c>
      <c r="C97" s="71">
        <f t="shared" si="20"/>
        <v>5.4168336673346668E-2</v>
      </c>
      <c r="D97" s="71">
        <f t="shared" si="21"/>
        <v>2.915346536346811</v>
      </c>
      <c r="E97" s="65">
        <f t="shared" si="22"/>
        <v>0.58537779606221096</v>
      </c>
      <c r="F97" s="65">
        <f t="shared" si="23"/>
        <v>1.8580410938462369E-2</v>
      </c>
      <c r="G97" s="66">
        <f t="shared" si="25"/>
        <v>1.0064699552437627E-2</v>
      </c>
      <c r="H97" s="66">
        <f t="shared" si="26"/>
        <v>-0.31708941538199503</v>
      </c>
      <c r="I97" s="67">
        <f t="shared" si="27"/>
        <v>-0.17176206207966574</v>
      </c>
      <c r="J97" s="67">
        <f t="shared" si="28"/>
        <v>-5.4518803387252285E-3</v>
      </c>
      <c r="K97" s="65">
        <f t="shared" si="29"/>
        <v>0.58567260119736997</v>
      </c>
      <c r="L97" s="65">
        <f t="shared" si="30"/>
        <v>3.1730234748614493E-2</v>
      </c>
      <c r="M97" s="66">
        <f t="shared" si="31"/>
        <v>0.31724910642013826</v>
      </c>
      <c r="N97" s="66">
        <f t="shared" si="32"/>
        <v>-1.5390660920462822</v>
      </c>
      <c r="O97" s="67">
        <f t="shared" si="33"/>
        <v>0.17184856405884433</v>
      </c>
      <c r="P97" s="67">
        <f t="shared" si="34"/>
        <v>-3.1098624188411788</v>
      </c>
    </row>
    <row r="98" spans="1:16">
      <c r="A98" s="68">
        <f t="shared" si="19"/>
        <v>0.5474949899799596</v>
      </c>
      <c r="B98" s="71">
        <f t="shared" si="24"/>
        <v>1.700249235946844</v>
      </c>
      <c r="C98" s="71">
        <f t="shared" si="20"/>
        <v>5.4749498997995964E-2</v>
      </c>
      <c r="D98" s="71">
        <f t="shared" si="21"/>
        <v>2.8938449719783583</v>
      </c>
      <c r="E98" s="65">
        <f t="shared" si="22"/>
        <v>0.58753984833696182</v>
      </c>
      <c r="F98" s="65">
        <f t="shared" si="23"/>
        <v>1.8919292335334337E-2</v>
      </c>
      <c r="G98" s="66">
        <f t="shared" si="25"/>
        <v>1.03582177675618E-2</v>
      </c>
      <c r="H98" s="66">
        <f t="shared" si="26"/>
        <v>-0.32167512337807191</v>
      </c>
      <c r="I98" s="67">
        <f t="shared" si="27"/>
        <v>-0.17611551845067974</v>
      </c>
      <c r="J98" s="67">
        <f t="shared" si="28"/>
        <v>-5.6710723328614876E-3</v>
      </c>
      <c r="K98" s="65">
        <f t="shared" si="29"/>
        <v>0.5878443782212176</v>
      </c>
      <c r="L98" s="65">
        <f t="shared" si="30"/>
        <v>3.2189743967825792E-2</v>
      </c>
      <c r="M98" s="66">
        <f t="shared" si="31"/>
        <v>0.32184185196400117</v>
      </c>
      <c r="N98" s="66">
        <f t="shared" si="32"/>
        <v>-1.5386065828270707</v>
      </c>
      <c r="O98" s="67">
        <f t="shared" si="33"/>
        <v>0.17620680151616244</v>
      </c>
      <c r="P98" s="67">
        <f t="shared" si="34"/>
        <v>-3.1094029096219673</v>
      </c>
    </row>
    <row r="99" spans="1:16">
      <c r="A99" s="68">
        <f t="shared" si="19"/>
        <v>0.55330661322645258</v>
      </c>
      <c r="B99" s="71">
        <f t="shared" si="24"/>
        <v>1.6938517917598728</v>
      </c>
      <c r="C99" s="71">
        <f t="shared" si="20"/>
        <v>5.5330661322645261E-2</v>
      </c>
      <c r="D99" s="71">
        <f t="shared" si="21"/>
        <v>2.8721953745305329</v>
      </c>
      <c r="E99" s="65">
        <f t="shared" si="22"/>
        <v>0.58974114601682925</v>
      </c>
      <c r="F99" s="65">
        <f t="shared" si="23"/>
        <v>1.9264240104727968E-2</v>
      </c>
      <c r="G99" s="66">
        <f t="shared" si="25"/>
        <v>1.0659031448728234E-2</v>
      </c>
      <c r="H99" s="66">
        <f t="shared" si="26"/>
        <v>-0.32630767618285866</v>
      </c>
      <c r="I99" s="67">
        <f t="shared" si="27"/>
        <v>-0.18054819517853152</v>
      </c>
      <c r="J99" s="67">
        <f t="shared" si="28"/>
        <v>-5.897712591170068E-3</v>
      </c>
      <c r="K99" s="65">
        <f t="shared" si="29"/>
        <v>0.5900557009741163</v>
      </c>
      <c r="L99" s="65">
        <f t="shared" si="30"/>
        <v>3.265397490074682E-2</v>
      </c>
      <c r="M99" s="66">
        <f t="shared" si="31"/>
        <v>0.32648172152094873</v>
      </c>
      <c r="N99" s="66">
        <f t="shared" si="32"/>
        <v>-1.5381423518941497</v>
      </c>
      <c r="O99" s="67">
        <f t="shared" si="33"/>
        <v>0.18064449561509799</v>
      </c>
      <c r="P99" s="67">
        <f t="shared" si="34"/>
        <v>-3.1089386786890465</v>
      </c>
    </row>
    <row r="100" spans="1:16">
      <c r="A100" s="68">
        <f t="shared" si="19"/>
        <v>0.55911823647294556</v>
      </c>
      <c r="B100" s="71">
        <f t="shared" si="24"/>
        <v>1.6873867976433834</v>
      </c>
      <c r="C100" s="71">
        <f t="shared" si="20"/>
        <v>5.5911823647294558E-2</v>
      </c>
      <c r="D100" s="71">
        <f t="shared" si="21"/>
        <v>2.8504003368847588</v>
      </c>
      <c r="E100" s="65">
        <f t="shared" si="22"/>
        <v>0.59198238780997037</v>
      </c>
      <c r="F100" s="65">
        <f t="shared" si="23"/>
        <v>1.9615428374668713E-2</v>
      </c>
      <c r="G100" s="66">
        <f t="shared" si="25"/>
        <v>1.0967343720506149E-2</v>
      </c>
      <c r="H100" s="66">
        <f t="shared" si="26"/>
        <v>-0.33098814869535398</v>
      </c>
      <c r="I100" s="67">
        <f t="shared" si="27"/>
        <v>-0.18506150999199139</v>
      </c>
      <c r="J100" s="67">
        <f t="shared" si="28"/>
        <v>-6.1320418798020311E-3</v>
      </c>
      <c r="K100" s="65">
        <f t="shared" si="29"/>
        <v>0.59230727878991651</v>
      </c>
      <c r="L100" s="65">
        <f t="shared" si="30"/>
        <v>3.312303652794267E-2</v>
      </c>
      <c r="M100" s="66">
        <f t="shared" si="31"/>
        <v>0.33116980116710742</v>
      </c>
      <c r="N100" s="66">
        <f t="shared" si="32"/>
        <v>-1.5376732902669539</v>
      </c>
      <c r="O100" s="67">
        <f t="shared" si="33"/>
        <v>0.18516307520164912</v>
      </c>
      <c r="P100" s="67">
        <f t="shared" si="34"/>
        <v>-3.1084696170618504</v>
      </c>
    </row>
    <row r="101" spans="1:16">
      <c r="A101" s="68">
        <f t="shared" si="19"/>
        <v>0.56492985971943854</v>
      </c>
      <c r="B101" s="71">
        <f t="shared" si="24"/>
        <v>1.6808542535973756</v>
      </c>
      <c r="C101" s="71">
        <f t="shared" si="20"/>
        <v>5.6492985971943854E-2</v>
      </c>
      <c r="D101" s="71">
        <f t="shared" si="21"/>
        <v>2.8284624793004172</v>
      </c>
      <c r="E101" s="65">
        <f t="shared" si="22"/>
        <v>0.59426429231372113</v>
      </c>
      <c r="F101" s="65">
        <f t="shared" si="23"/>
        <v>1.9973037077697649E-2</v>
      </c>
      <c r="G101" s="66">
        <f t="shared" si="25"/>
        <v>1.1283365034474878E-2</v>
      </c>
      <c r="H101" s="66">
        <f t="shared" si="26"/>
        <v>-0.33571764329306192</v>
      </c>
      <c r="I101" s="67">
        <f t="shared" si="27"/>
        <v>-0.18965692113088997</v>
      </c>
      <c r="J101" s="67">
        <f t="shared" si="28"/>
        <v>-6.3743098260891102E-3</v>
      </c>
      <c r="K101" s="65">
        <f t="shared" si="29"/>
        <v>0.59459984134645949</v>
      </c>
      <c r="L101" s="65">
        <f t="shared" si="30"/>
        <v>3.3597040645048558E-2</v>
      </c>
      <c r="M101" s="66">
        <f t="shared" si="31"/>
        <v>0.33590720496105581</v>
      </c>
      <c r="N101" s="66">
        <f t="shared" si="32"/>
        <v>-1.537199286149848</v>
      </c>
      <c r="O101" s="67">
        <f t="shared" si="33"/>
        <v>0.18976401017739794</v>
      </c>
      <c r="P101" s="67">
        <f t="shared" si="34"/>
        <v>-3.1079956129447446</v>
      </c>
    </row>
    <row r="102" spans="1:16">
      <c r="A102" s="68">
        <f t="shared" si="19"/>
        <v>0.57074148296593152</v>
      </c>
      <c r="B102" s="71">
        <f t="shared" si="24"/>
        <v>1.6742541596218494</v>
      </c>
      <c r="C102" s="71">
        <f t="shared" si="20"/>
        <v>5.7074148296593158E-2</v>
      </c>
      <c r="D102" s="71">
        <f t="shared" si="21"/>
        <v>2.8063844494148471</v>
      </c>
      <c r="E102" s="65">
        <f t="shared" si="22"/>
        <v>0.59658759867021938</v>
      </c>
      <c r="F102" s="65">
        <f t="shared" si="23"/>
        <v>2.0337252192404915E-2</v>
      </c>
      <c r="G102" s="66">
        <f t="shared" si="25"/>
        <v>1.1607313475745323E-2</v>
      </c>
      <c r="H102" s="66">
        <f t="shared" si="26"/>
        <v>-0.340497290784125</v>
      </c>
      <c r="I102" s="67">
        <f t="shared" si="27"/>
        <v>-0.1943359286880135</v>
      </c>
      <c r="J102" s="67">
        <f t="shared" si="28"/>
        <v>-6.6247753063973262E-3</v>
      </c>
      <c r="K102" s="65">
        <f t="shared" si="29"/>
        <v>0.59693413934355954</v>
      </c>
      <c r="L102" s="65">
        <f t="shared" si="30"/>
        <v>3.4076101961448654E-2</v>
      </c>
      <c r="M102" s="66">
        <f t="shared" si="31"/>
        <v>0.34069507592193521</v>
      </c>
      <c r="N102" s="66">
        <f t="shared" si="32"/>
        <v>-1.5367202248334479</v>
      </c>
      <c r="O102" s="67">
        <f t="shared" si="33"/>
        <v>0.19444881287087593</v>
      </c>
      <c r="P102" s="67">
        <f t="shared" si="34"/>
        <v>-3.1075165516283443</v>
      </c>
    </row>
    <row r="103" spans="1:16">
      <c r="A103" s="68">
        <f t="shared" si="19"/>
        <v>0.5765531062124245</v>
      </c>
      <c r="B103" s="71">
        <f t="shared" si="24"/>
        <v>1.6675865157168048</v>
      </c>
      <c r="C103" s="71">
        <f t="shared" si="20"/>
        <v>5.7655310621242455E-2</v>
      </c>
      <c r="D103" s="71">
        <f t="shared" si="21"/>
        <v>2.7841689222433454</v>
      </c>
      <c r="E103" s="65">
        <f t="shared" si="22"/>
        <v>0.59895306724893194</v>
      </c>
      <c r="F103" s="65">
        <f t="shared" si="23"/>
        <v>2.0708265996585675E-2</v>
      </c>
      <c r="G103" s="66">
        <f t="shared" si="25"/>
        <v>1.1939415084604599E-2</v>
      </c>
      <c r="H103" s="66">
        <f t="shared" si="26"/>
        <v>-0.34532825139783091</v>
      </c>
      <c r="I103" s="67">
        <f t="shared" si="27"/>
        <v>-0.19910007600632443</v>
      </c>
      <c r="J103" s="67">
        <f t="shared" si="28"/>
        <v>-6.8837068533882592E-3</v>
      </c>
      <c r="K103" s="65">
        <f t="shared" si="29"/>
        <v>0.5993109452091534</v>
      </c>
      <c r="L103" s="65">
        <f t="shared" si="30"/>
        <v>3.4560338202993562E-2</v>
      </c>
      <c r="M103" s="66">
        <f t="shared" si="31"/>
        <v>0.34553458704744161</v>
      </c>
      <c r="N103" s="66">
        <f t="shared" si="32"/>
        <v>-1.536235988591903</v>
      </c>
      <c r="O103" s="67">
        <f t="shared" si="33"/>
        <v>0.19921903946602981</v>
      </c>
      <c r="P103" s="67">
        <f t="shared" si="34"/>
        <v>-3.1070323153867996</v>
      </c>
    </row>
    <row r="104" spans="1:16">
      <c r="A104" s="68">
        <f t="shared" si="19"/>
        <v>0.58236472945891748</v>
      </c>
      <c r="B104" s="71">
        <f t="shared" si="24"/>
        <v>1.6608513218822418</v>
      </c>
      <c r="C104" s="71">
        <f t="shared" si="20"/>
        <v>5.8236472945891751E-2</v>
      </c>
      <c r="D104" s="71">
        <f t="shared" si="21"/>
        <v>2.7618186001791676</v>
      </c>
      <c r="E104" s="65">
        <f t="shared" si="22"/>
        <v>0.60136148035736214</v>
      </c>
      <c r="F104" s="65">
        <f t="shared" si="23"/>
        <v>2.108627733266543E-2</v>
      </c>
      <c r="G104" s="66">
        <f t="shared" si="25"/>
        <v>1.2279904194133407E-2</v>
      </c>
      <c r="H104" s="66">
        <f t="shared" si="26"/>
        <v>-0.35021171581532934</v>
      </c>
      <c r="I104" s="67">
        <f t="shared" si="27"/>
        <v>-0.20395095113413755</v>
      </c>
      <c r="J104" s="67">
        <f t="shared" si="28"/>
        <v>-7.1513830837979277E-3</v>
      </c>
      <c r="K104" s="65">
        <f t="shared" si="29"/>
        <v>0.60173105383497383</v>
      </c>
      <c r="L104" s="65">
        <f t="shared" si="30"/>
        <v>3.5049870218953186E-2</v>
      </c>
      <c r="M104" s="66">
        <f t="shared" si="31"/>
        <v>0.35042694237363387</v>
      </c>
      <c r="N104" s="66">
        <f t="shared" si="32"/>
        <v>-1.5357464565759433</v>
      </c>
      <c r="O104" s="67">
        <f t="shared" si="33"/>
        <v>0.20407629149053694</v>
      </c>
      <c r="P104" s="67">
        <f t="shared" si="34"/>
        <v>-3.1065427833708399</v>
      </c>
    </row>
    <row r="105" spans="1:16">
      <c r="A105" s="68">
        <f t="shared" si="19"/>
        <v>0.58817635270541047</v>
      </c>
      <c r="B105" s="71">
        <f t="shared" si="24"/>
        <v>1.6540485781181606</v>
      </c>
      <c r="C105" s="71">
        <f t="shared" si="20"/>
        <v>5.8817635270541048E-2</v>
      </c>
      <c r="D105" s="71">
        <f t="shared" si="21"/>
        <v>2.7393362129935275</v>
      </c>
      <c r="E105" s="65">
        <f t="shared" si="22"/>
        <v>0.60381364298127826</v>
      </c>
      <c r="F105" s="65">
        <f t="shared" si="23"/>
        <v>2.1471491886081974E-2</v>
      </c>
      <c r="G105" s="66">
        <f t="shared" si="25"/>
        <v>1.262902378469951E-2</v>
      </c>
      <c r="H105" s="66">
        <f t="shared" si="26"/>
        <v>-0.35514890624249512</v>
      </c>
      <c r="I105" s="67">
        <f t="shared" si="27"/>
        <v>-0.20889018834102657</v>
      </c>
      <c r="J105" s="67">
        <f t="shared" si="28"/>
        <v>-7.428093147914437E-3</v>
      </c>
      <c r="K105" s="65">
        <f t="shared" si="29"/>
        <v>0.60419528334317263</v>
      </c>
      <c r="L105" s="65">
        <f t="shared" si="30"/>
        <v>3.5544822093412497E-2</v>
      </c>
      <c r="M105" s="66">
        <f t="shared" si="31"/>
        <v>0.35537337807859937</v>
      </c>
      <c r="N105" s="66">
        <f t="shared" si="32"/>
        <v>-1.5352515047014841</v>
      </c>
      <c r="O105" s="67">
        <f t="shared" si="33"/>
        <v>0.20902221736687143</v>
      </c>
      <c r="P105" s="67">
        <f t="shared" si="34"/>
        <v>-3.1060478314963804</v>
      </c>
    </row>
    <row r="106" spans="1:16">
      <c r="A106" s="68">
        <f t="shared" si="19"/>
        <v>0.59398797595190345</v>
      </c>
      <c r="B106" s="71">
        <f t="shared" si="24"/>
        <v>1.647178284424561</v>
      </c>
      <c r="C106" s="71">
        <f t="shared" si="20"/>
        <v>5.9398797595190345E-2</v>
      </c>
      <c r="D106" s="71">
        <f t="shared" si="21"/>
        <v>2.7167245178355945</v>
      </c>
      <c r="E106" s="65">
        <f t="shared" si="22"/>
        <v>0.60631038355587941</v>
      </c>
      <c r="F106" s="65">
        <f t="shared" si="23"/>
        <v>2.1864122477354888E-2</v>
      </c>
      <c r="G106" s="66">
        <f t="shared" si="25"/>
        <v>1.2987025856288546E-2</v>
      </c>
      <c r="H106" s="66">
        <f t="shared" si="26"/>
        <v>-0.36014107752697905</v>
      </c>
      <c r="I106" s="67">
        <f t="shared" si="27"/>
        <v>-0.21391946969738782</v>
      </c>
      <c r="J106" s="67">
        <f t="shared" si="28"/>
        <v>-7.7141372020118693E-3</v>
      </c>
      <c r="K106" s="65">
        <f t="shared" si="29"/>
        <v>0.60670447588540366</v>
      </c>
      <c r="L106" s="65">
        <f t="shared" si="30"/>
        <v>3.6045321261329429E-2</v>
      </c>
      <c r="M106" s="66">
        <f t="shared" si="31"/>
        <v>0.36037516363213135</v>
      </c>
      <c r="N106" s="66">
        <f t="shared" si="32"/>
        <v>-1.5347510055335671</v>
      </c>
      <c r="O106" s="67">
        <f t="shared" si="33"/>
        <v>0.21405851402918569</v>
      </c>
      <c r="P106" s="67">
        <f t="shared" si="34"/>
        <v>-3.1055473323284635</v>
      </c>
    </row>
    <row r="107" spans="1:16">
      <c r="A107" s="68">
        <f t="shared" si="19"/>
        <v>0.59979959919839643</v>
      </c>
      <c r="B107" s="71">
        <f t="shared" si="24"/>
        <v>1.640240440801443</v>
      </c>
      <c r="C107" s="71">
        <f t="shared" si="20"/>
        <v>5.9979959919839648E-2</v>
      </c>
      <c r="D107" s="71">
        <f t="shared" si="21"/>
        <v>2.6939862992324977</v>
      </c>
      <c r="E107" s="65">
        <f t="shared" si="22"/>
        <v>0.60885255476939093</v>
      </c>
      <c r="F107" s="65">
        <f t="shared" si="23"/>
        <v>2.2264389368619884E-2</v>
      </c>
      <c r="G107" s="66">
        <f t="shared" si="25"/>
        <v>1.3354171819695245E-2</v>
      </c>
      <c r="H107" s="66">
        <f t="shared" si="26"/>
        <v>-0.3651895183216004</v>
      </c>
      <c r="I107" s="67">
        <f t="shared" si="27"/>
        <v>-0.21904052672075136</v>
      </c>
      <c r="J107" s="67">
        <f t="shared" si="28"/>
        <v>-8.0098269050797293E-3</v>
      </c>
      <c r="K107" s="65">
        <f t="shared" si="29"/>
        <v>0.60925949847595462</v>
      </c>
      <c r="L107" s="65">
        <f t="shared" si="30"/>
        <v>3.6551498629486624E-2</v>
      </c>
      <c r="M107" s="66">
        <f t="shared" si="31"/>
        <v>0.3654336029936936</v>
      </c>
      <c r="N107" s="66">
        <f t="shared" si="32"/>
        <v>-1.53424482816541</v>
      </c>
      <c r="O107" s="67">
        <f t="shared" si="33"/>
        <v>0.21918692860924333</v>
      </c>
      <c r="P107" s="67">
        <f t="shared" si="34"/>
        <v>-3.1050411549603063</v>
      </c>
    </row>
    <row r="108" spans="1:16">
      <c r="A108" s="68">
        <f t="shared" si="19"/>
        <v>0.60561122244488941</v>
      </c>
      <c r="B108" s="71">
        <f t="shared" si="24"/>
        <v>1.6332350472488066</v>
      </c>
      <c r="C108" s="71">
        <f t="shared" si="20"/>
        <v>6.0561122244488945E-2</v>
      </c>
      <c r="D108" s="71">
        <f t="shared" si="21"/>
        <v>2.6711243690893234</v>
      </c>
      <c r="E108" s="65">
        <f t="shared" si="22"/>
        <v>0.61144103440066766</v>
      </c>
      <c r="F108" s="65">
        <f t="shared" si="23"/>
        <v>2.2672520585455283E-2</v>
      </c>
      <c r="G108" s="66">
        <f t="shared" si="25"/>
        <v>1.3730732907664493E-2</v>
      </c>
      <c r="H108" s="66">
        <f t="shared" si="26"/>
        <v>-0.37029555229635602</v>
      </c>
      <c r="I108" s="67">
        <f t="shared" si="27"/>
        <v>-0.22425514209210165</v>
      </c>
      <c r="J108" s="67">
        <f t="shared" si="28"/>
        <v>-8.3154859412749652E-3</v>
      </c>
      <c r="K108" s="65">
        <f t="shared" si="29"/>
        <v>0.6118612438606128</v>
      </c>
      <c r="L108" s="65">
        <f t="shared" si="30"/>
        <v>3.7063488702581825E-2</v>
      </c>
      <c r="M108" s="66">
        <f t="shared" si="31"/>
        <v>0.37055003586107638</v>
      </c>
      <c r="N108" s="66">
        <f t="shared" si="32"/>
        <v>-1.5337328380923148</v>
      </c>
      <c r="O108" s="67">
        <f t="shared" si="33"/>
        <v>0.22440926019482405</v>
      </c>
      <c r="P108" s="67">
        <f t="shared" si="34"/>
        <v>-3.1045291648872113</v>
      </c>
    </row>
    <row r="109" spans="1:16">
      <c r="A109" s="68">
        <f t="shared" si="19"/>
        <v>0.61142284569138239</v>
      </c>
      <c r="B109" s="71">
        <f t="shared" si="24"/>
        <v>1.626162103766652</v>
      </c>
      <c r="C109" s="71">
        <f t="shared" si="20"/>
        <v>6.1142284569138242E-2</v>
      </c>
      <c r="D109" s="71">
        <f t="shared" si="21"/>
        <v>2.6481415666891168</v>
      </c>
      <c r="E109" s="65">
        <f t="shared" si="22"/>
        <v>0.61407672619247022</v>
      </c>
      <c r="F109" s="65">
        <f t="shared" si="23"/>
        <v>2.3088752254881297E-2</v>
      </c>
      <c r="G109" s="66">
        <f t="shared" si="25"/>
        <v>1.4116990607142844E-2</v>
      </c>
      <c r="H109" s="66">
        <f t="shared" si="26"/>
        <v>-0.37546053940144797</v>
      </c>
      <c r="I109" s="67">
        <f t="shared" si="27"/>
        <v>-0.22956515144565473</v>
      </c>
      <c r="J109" s="67">
        <f t="shared" si="28"/>
        <v>-8.6314505696177945E-3</v>
      </c>
      <c r="K109" s="65">
        <f t="shared" si="29"/>
        <v>0.61451063142304485</v>
      </c>
      <c r="L109" s="65">
        <f t="shared" si="30"/>
        <v>3.7581429714715502E-2</v>
      </c>
      <c r="M109" s="66">
        <f t="shared" si="31"/>
        <v>0.37572583897228629</v>
      </c>
      <c r="N109" s="66">
        <f t="shared" si="32"/>
        <v>-1.5332148970801811</v>
      </c>
      <c r="O109" s="67">
        <f t="shared" si="33"/>
        <v>0.22972736166421739</v>
      </c>
      <c r="P109" s="67">
        <f t="shared" si="34"/>
        <v>-3.1040112238750774</v>
      </c>
    </row>
    <row r="110" spans="1:16">
      <c r="A110" s="68">
        <f t="shared" si="19"/>
        <v>0.61723446893787537</v>
      </c>
      <c r="B110" s="71">
        <f t="shared" si="24"/>
        <v>1.619021610354979</v>
      </c>
      <c r="C110" s="71">
        <f t="shared" si="20"/>
        <v>6.1723446893787538E-2</v>
      </c>
      <c r="D110" s="71">
        <f t="shared" si="21"/>
        <v>2.6250407586928799</v>
      </c>
      <c r="E110" s="65">
        <f t="shared" si="22"/>
        <v>0.61676056076217234</v>
      </c>
      <c r="F110" s="65">
        <f t="shared" si="23"/>
        <v>2.3513328960470037E-2</v>
      </c>
      <c r="G110" s="66">
        <f t="shared" si="25"/>
        <v>1.4513237113877288E-2</v>
      </c>
      <c r="H110" s="66">
        <f t="shared" si="26"/>
        <v>-0.38068587718386565</v>
      </c>
      <c r="I110" s="67">
        <f t="shared" si="27"/>
        <v>-0.23497244523573257</v>
      </c>
      <c r="J110" s="67">
        <f t="shared" si="28"/>
        <v>-8.9580702025535107E-3</v>
      </c>
      <c r="K110" s="65">
        <f t="shared" si="29"/>
        <v>0.61720860813056755</v>
      </c>
      <c r="L110" s="65">
        <f t="shared" si="30"/>
        <v>3.8105463766549733E-2</v>
      </c>
      <c r="M110" s="66">
        <f t="shared" si="31"/>
        <v>0.38096242746335612</v>
      </c>
      <c r="N110" s="66">
        <f t="shared" si="32"/>
        <v>-1.5326908630283469</v>
      </c>
      <c r="O110" s="67">
        <f t="shared" si="33"/>
        <v>0.23514314160062849</v>
      </c>
      <c r="P110" s="67">
        <f t="shared" si="34"/>
        <v>-3.1034871898232432</v>
      </c>
    </row>
    <row r="111" spans="1:16">
      <c r="A111" s="68">
        <f t="shared" si="19"/>
        <v>0.62304609218436835</v>
      </c>
      <c r="B111" s="71">
        <f t="shared" si="24"/>
        <v>1.6118135670137876</v>
      </c>
      <c r="C111" s="71">
        <f t="shared" si="20"/>
        <v>6.2304609218436835E-2</v>
      </c>
      <c r="D111" s="71">
        <f t="shared" si="21"/>
        <v>2.6018248391395717</v>
      </c>
      <c r="E111" s="65">
        <f t="shared" si="22"/>
        <v>0.61949349655175767</v>
      </c>
      <c r="F111" s="65">
        <f t="shared" si="23"/>
        <v>2.3946504115565707E-2</v>
      </c>
      <c r="G111" s="66">
        <f t="shared" si="25"/>
        <v>1.4919775810680108E-2</v>
      </c>
      <c r="H111" s="66">
        <f t="shared" si="26"/>
        <v>-0.38597300216020308</v>
      </c>
      <c r="I111" s="67">
        <f t="shared" si="27"/>
        <v>-0.24047897068458329</v>
      </c>
      <c r="J111" s="67">
        <f t="shared" si="28"/>
        <v>-9.2957080151111083E-3</v>
      </c>
      <c r="K111" s="65">
        <f t="shared" si="29"/>
        <v>0.6199561495213024</v>
      </c>
      <c r="L111" s="65">
        <f t="shared" si="30"/>
        <v>3.8635736968427745E-2</v>
      </c>
      <c r="M111" s="66">
        <f t="shared" si="31"/>
        <v>0.38626125628491542</v>
      </c>
      <c r="N111" s="66">
        <f t="shared" si="32"/>
        <v>-1.532160589826469</v>
      </c>
      <c r="O111" s="67">
        <f t="shared" si="33"/>
        <v>0.24065856629054133</v>
      </c>
      <c r="P111" s="67">
        <f t="shared" si="34"/>
        <v>-3.1029569166213653</v>
      </c>
    </row>
    <row r="112" spans="1:16">
      <c r="A112" s="68">
        <f t="shared" si="19"/>
        <v>0.62885771543086133</v>
      </c>
      <c r="B112" s="71">
        <f t="shared" si="24"/>
        <v>1.6045379737430778</v>
      </c>
      <c r="C112" s="71">
        <f t="shared" si="20"/>
        <v>6.2885771543086139E-2</v>
      </c>
      <c r="D112" s="71">
        <f t="shared" si="21"/>
        <v>2.578496729446111</v>
      </c>
      <c r="E112" s="65">
        <f t="shared" si="22"/>
        <v>0.62227652081907037</v>
      </c>
      <c r="F112" s="65">
        <f t="shared" si="23"/>
        <v>2.4388540355680294E-2</v>
      </c>
      <c r="G112" s="66">
        <f t="shared" si="25"/>
        <v>1.5336921770766477E-2</v>
      </c>
      <c r="H112" s="66">
        <f t="shared" si="26"/>
        <v>-0.39132339124854543</v>
      </c>
      <c r="I112" s="67">
        <f t="shared" si="27"/>
        <v>-0.2460867338152174</v>
      </c>
      <c r="J112" s="67">
        <f t="shared" si="28"/>
        <v>-9.6447415865060469E-3</v>
      </c>
      <c r="K112" s="65">
        <f t="shared" si="29"/>
        <v>0.62275426073481632</v>
      </c>
      <c r="L112" s="65">
        <f t="shared" si="30"/>
        <v>3.9172399589760737E-2</v>
      </c>
      <c r="M112" s="66">
        <f t="shared" si="31"/>
        <v>0.39162382168053156</v>
      </c>
      <c r="N112" s="66">
        <f t="shared" si="32"/>
        <v>-1.531623927205136</v>
      </c>
      <c r="O112" s="67">
        <f t="shared" si="33"/>
        <v>0.24627566181032209</v>
      </c>
      <c r="P112" s="67">
        <f t="shared" si="34"/>
        <v>-3.1024202540000325</v>
      </c>
    </row>
    <row r="113" spans="1:16">
      <c r="A113" s="68">
        <f t="shared" si="19"/>
        <v>0.63466933867735431</v>
      </c>
      <c r="B113" s="71">
        <f t="shared" si="24"/>
        <v>1.5971948305428496</v>
      </c>
      <c r="C113" s="71">
        <f t="shared" si="20"/>
        <v>6.3466933867735428E-2</v>
      </c>
      <c r="D113" s="71">
        <f t="shared" si="21"/>
        <v>2.5550593784073738</v>
      </c>
      <c r="E113" s="65">
        <f t="shared" si="22"/>
        <v>0.62511065067239924</v>
      </c>
      <c r="F113" s="65">
        <f t="shared" si="23"/>
        <v>2.4839709951201133E-2</v>
      </c>
      <c r="G113" s="66">
        <f t="shared" si="25"/>
        <v>1.576500228766612E-2</v>
      </c>
      <c r="H113" s="66">
        <f t="shared" si="26"/>
        <v>-0.39673856326242229</v>
      </c>
      <c r="I113" s="67">
        <f t="shared" si="27"/>
        <v>-0.25179780157356524</v>
      </c>
      <c r="J113" s="67">
        <f t="shared" si="28"/>
        <v>-1.0005563576160035E-2</v>
      </c>
      <c r="K113" s="65">
        <f t="shared" si="29"/>
        <v>0.62560397758848219</v>
      </c>
      <c r="L113" s="65">
        <f t="shared" si="30"/>
        <v>3.9715606215006624E-2</v>
      </c>
      <c r="M113" s="66">
        <f t="shared" si="31"/>
        <v>0.39705166273000442</v>
      </c>
      <c r="N113" s="66">
        <f t="shared" si="32"/>
        <v>-1.53108072057989</v>
      </c>
      <c r="O113" s="67">
        <f t="shared" si="33"/>
        <v>0.25199651620559582</v>
      </c>
      <c r="P113" s="67">
        <f t="shared" si="34"/>
        <v>-3.1018770473747863</v>
      </c>
    </row>
    <row r="114" spans="1:16">
      <c r="A114" s="68">
        <f t="shared" si="19"/>
        <v>0.64048096192384729</v>
      </c>
      <c r="B114" s="71">
        <f t="shared" si="24"/>
        <v>1.5897841374131032</v>
      </c>
      <c r="C114" s="71">
        <f t="shared" si="20"/>
        <v>6.4048096192384732E-2</v>
      </c>
      <c r="D114" s="71">
        <f t="shared" si="21"/>
        <v>2.5315157621961935</v>
      </c>
      <c r="E114" s="65">
        <f t="shared" si="22"/>
        <v>0.62799693415058988</v>
      </c>
      <c r="F114" s="65">
        <f t="shared" si="23"/>
        <v>2.5300295241622511E-2</v>
      </c>
      <c r="G114" s="66">
        <f t="shared" si="25"/>
        <v>1.6204357433311722E-2</v>
      </c>
      <c r="H114" s="66">
        <f t="shared" si="26"/>
        <v>-0.4022200804699968</v>
      </c>
      <c r="I114" s="67">
        <f t="shared" si="27"/>
        <v>-0.2576143040445108</v>
      </c>
      <c r="J114" s="67">
        <f t="shared" si="28"/>
        <v>-1.0378582436245338E-2</v>
      </c>
      <c r="K114" s="65">
        <f t="shared" si="29"/>
        <v>0.62850636770191404</v>
      </c>
      <c r="L114" s="65">
        <f t="shared" si="30"/>
        <v>4.0265515906584663E-2</v>
      </c>
      <c r="M114" s="66">
        <f t="shared" si="31"/>
        <v>0.40254636296098517</v>
      </c>
      <c r="N114" s="66">
        <f t="shared" si="32"/>
        <v>-1.530530810888312</v>
      </c>
      <c r="O114" s="67">
        <f t="shared" si="33"/>
        <v>0.25782328176819796</v>
      </c>
      <c r="P114" s="67">
        <f t="shared" si="34"/>
        <v>-3.1013271376832083</v>
      </c>
    </row>
    <row r="115" spans="1:16">
      <c r="A115" s="68">
        <f t="shared" si="19"/>
        <v>0.64629258517034027</v>
      </c>
      <c r="B115" s="71">
        <f t="shared" si="24"/>
        <v>1.5823058943538384</v>
      </c>
      <c r="C115" s="71">
        <f t="shared" si="20"/>
        <v>6.4629258517034036E-2</v>
      </c>
      <c r="D115" s="71">
        <f t="shared" si="21"/>
        <v>2.5078688843633623</v>
      </c>
      <c r="E115" s="65">
        <f t="shared" si="22"/>
        <v>0.63093645135101084</v>
      </c>
      <c r="F115" s="65">
        <f t="shared" si="23"/>
        <v>2.5770589092595469E-2</v>
      </c>
      <c r="G115" s="66">
        <f t="shared" si="25"/>
        <v>1.6655340646016099E-2</v>
      </c>
      <c r="H115" s="66">
        <f t="shared" si="26"/>
        <v>-0.40776955022184541</v>
      </c>
      <c r="I115" s="67">
        <f t="shared" si="27"/>
        <v>-0.26353843676662336</v>
      </c>
      <c r="J115" s="67">
        <f t="shared" si="28"/>
        <v>-1.0764223163006389E-2</v>
      </c>
      <c r="K115" s="65">
        <f t="shared" si="29"/>
        <v>0.63146253167197963</v>
      </c>
      <c r="L115" s="65">
        <f t="shared" si="30"/>
        <v>4.0822292375090281E-2</v>
      </c>
      <c r="M115" s="66">
        <f t="shared" si="31"/>
        <v>0.40810955203249155</v>
      </c>
      <c r="N115" s="66">
        <f t="shared" si="32"/>
        <v>-1.5299740344198063</v>
      </c>
      <c r="O115" s="67">
        <f t="shared" si="33"/>
        <v>0.26375817741578844</v>
      </c>
      <c r="P115" s="67">
        <f t="shared" si="34"/>
        <v>-3.1007703612147028</v>
      </c>
    </row>
    <row r="116" spans="1:16">
      <c r="A116" s="68">
        <f t="shared" si="19"/>
        <v>0.65210420841683325</v>
      </c>
      <c r="B116" s="71">
        <f t="shared" si="24"/>
        <v>1.5747601013650554</v>
      </c>
      <c r="C116" s="71">
        <f t="shared" si="20"/>
        <v>6.5210420841683325E-2</v>
      </c>
      <c r="D116" s="71">
        <f t="shared" si="21"/>
        <v>2.4841217758376288</v>
      </c>
      <c r="E116" s="65">
        <f t="shared" si="22"/>
        <v>0.63393031560783974</v>
      </c>
      <c r="F116" s="65">
        <f t="shared" si="23"/>
        <v>2.6250895377178042E-2</v>
      </c>
      <c r="G116" s="66">
        <f t="shared" si="25"/>
        <v>1.7118319350167794E-2</v>
      </c>
      <c r="H116" s="66">
        <f t="shared" si="26"/>
        <v>-0.41338862665088361</v>
      </c>
      <c r="I116" s="67">
        <f t="shared" si="27"/>
        <v>-0.26957246315069627</v>
      </c>
      <c r="J116" s="67">
        <f t="shared" si="28"/>
        <v>-1.1162928089267729E-2</v>
      </c>
      <c r="K116" s="65">
        <f t="shared" si="29"/>
        <v>0.63447360430104482</v>
      </c>
      <c r="L116" s="65">
        <f t="shared" si="30"/>
        <v>4.1386104157196721E-2</v>
      </c>
      <c r="M116" s="66">
        <f t="shared" si="31"/>
        <v>0.41374290749410791</v>
      </c>
      <c r="N116" s="66">
        <f t="shared" si="32"/>
        <v>-1.5294102226377</v>
      </c>
      <c r="O116" s="67">
        <f t="shared" si="33"/>
        <v>0.26980349117952435</v>
      </c>
      <c r="P116" s="67">
        <f t="shared" si="34"/>
        <v>-3.1002065494325963</v>
      </c>
    </row>
    <row r="117" spans="1:16">
      <c r="A117" s="68">
        <f t="shared" si="19"/>
        <v>0.65791583166332623</v>
      </c>
      <c r="B117" s="71">
        <f t="shared" si="24"/>
        <v>1.5671467584467538</v>
      </c>
      <c r="C117" s="71">
        <f t="shared" si="20"/>
        <v>6.5791583166332629E-2</v>
      </c>
      <c r="D117" s="71">
        <f t="shared" si="21"/>
        <v>2.4602774949257005</v>
      </c>
      <c r="E117" s="65">
        <f t="shared" si="22"/>
        <v>0.63697967472326977</v>
      </c>
      <c r="F117" s="65">
        <f t="shared" si="23"/>
        <v>2.6741529482762476E-2</v>
      </c>
      <c r="G117" s="66">
        <f t="shared" si="25"/>
        <v>1.7593675609601032E-2</v>
      </c>
      <c r="H117" s="66">
        <f t="shared" si="26"/>
        <v>-0.41907901244819507</v>
      </c>
      <c r="I117" s="67">
        <f t="shared" si="27"/>
        <v>-0.27571871700749973</v>
      </c>
      <c r="J117" s="67">
        <f t="shared" si="28"/>
        <v>-1.1575157720705441E-2</v>
      </c>
      <c r="K117" s="65">
        <f t="shared" si="29"/>
        <v>0.63754075588125347</v>
      </c>
      <c r="L117" s="65">
        <f t="shared" si="30"/>
        <v>4.1957124801653332E-2</v>
      </c>
      <c r="M117" s="66">
        <f t="shared" si="31"/>
        <v>0.41944815662488055</v>
      </c>
      <c r="N117" s="66">
        <f t="shared" si="32"/>
        <v>-1.5288392019932433</v>
      </c>
      <c r="O117" s="67">
        <f t="shared" si="33"/>
        <v>0.27596158280550742</v>
      </c>
      <c r="P117" s="67">
        <f t="shared" si="34"/>
        <v>-3.0996355287881396</v>
      </c>
    </row>
    <row r="118" spans="1:16">
      <c r="A118" s="68">
        <f t="shared" si="19"/>
        <v>0.66372745490981921</v>
      </c>
      <c r="B118" s="71">
        <f t="shared" si="24"/>
        <v>1.559465865598934</v>
      </c>
      <c r="C118" s="71">
        <f t="shared" si="20"/>
        <v>6.6372745490981919E-2</v>
      </c>
      <c r="D118" s="71">
        <f t="shared" si="21"/>
        <v>2.4363391273122428</v>
      </c>
      <c r="E118" s="65">
        <f t="shared" si="22"/>
        <v>0.64008571225440558</v>
      </c>
      <c r="F118" s="65">
        <f t="shared" si="23"/>
        <v>2.7242818845258213E-2</v>
      </c>
      <c r="G118" s="66">
        <f t="shared" si="25"/>
        <v>1.8081806816732493E-2</v>
      </c>
      <c r="H118" s="66">
        <f t="shared" si="26"/>
        <v>-0.42484246071875548</v>
      </c>
      <c r="I118" s="67">
        <f t="shared" si="27"/>
        <v>-0.28197960519048443</v>
      </c>
      <c r="J118" s="67">
        <f t="shared" si="28"/>
        <v>-1.2001391618640878E-2</v>
      </c>
      <c r="K118" s="65">
        <f t="shared" si="29"/>
        <v>0.64066519353783002</v>
      </c>
      <c r="L118" s="65">
        <f t="shared" si="30"/>
        <v>4.2535533063815335E-2</v>
      </c>
      <c r="M118" s="66">
        <f t="shared" si="31"/>
        <v>0.42522707835617068</v>
      </c>
      <c r="N118" s="66">
        <f t="shared" si="32"/>
        <v>-1.5282607937310813</v>
      </c>
      <c r="O118" s="67">
        <f t="shared" si="33"/>
        <v>0.28223488647607942</v>
      </c>
      <c r="P118" s="67">
        <f t="shared" si="34"/>
        <v>-3.0990571205259778</v>
      </c>
    </row>
    <row r="119" spans="1:16">
      <c r="A119" s="68">
        <f t="shared" si="19"/>
        <v>0.6695390781563122</v>
      </c>
      <c r="B119" s="71">
        <f t="shared" si="24"/>
        <v>1.5517174228215957</v>
      </c>
      <c r="C119" s="71">
        <f t="shared" si="20"/>
        <v>6.6953907815631222E-2</v>
      </c>
      <c r="D119" s="71">
        <f t="shared" si="21"/>
        <v>2.412309786059879</v>
      </c>
      <c r="E119" s="65">
        <f t="shared" si="22"/>
        <v>0.64324964885877167</v>
      </c>
      <c r="F119" s="65">
        <f t="shared" si="23"/>
        <v>2.775510351221917E-2</v>
      </c>
      <c r="G119" s="66">
        <f t="shared" si="25"/>
        <v>1.8583126419704245E-2</v>
      </c>
      <c r="H119" s="66">
        <f t="shared" si="26"/>
        <v>-0.43068077692127349</v>
      </c>
      <c r="I119" s="67">
        <f t="shared" si="27"/>
        <v>-0.28835761035951379</v>
      </c>
      <c r="J119" s="67">
        <f t="shared" si="28"/>
        <v>-1.2442129332310991E-2</v>
      </c>
      <c r="K119" s="65">
        <f t="shared" si="29"/>
        <v>0.64384816263456635</v>
      </c>
      <c r="L119" s="65">
        <f t="shared" si="30"/>
        <v>4.312151310916728E-2</v>
      </c>
      <c r="M119" s="66">
        <f t="shared" si="31"/>
        <v>0.43108150528298295</v>
      </c>
      <c r="N119" s="66">
        <f t="shared" si="32"/>
        <v>-1.5276748136857294</v>
      </c>
      <c r="O119" s="67">
        <f t="shared" si="33"/>
        <v>0.28862591365740381</v>
      </c>
      <c r="P119" s="67">
        <f t="shared" si="34"/>
        <v>-3.0984711404806258</v>
      </c>
    </row>
    <row r="120" spans="1:16">
      <c r="A120" s="68">
        <f t="shared" si="19"/>
        <v>0.67535070140280518</v>
      </c>
      <c r="B120" s="71">
        <f t="shared" si="24"/>
        <v>1.5439014301147391</v>
      </c>
      <c r="C120" s="71">
        <f t="shared" si="20"/>
        <v>6.7535070140280526E-2</v>
      </c>
      <c r="D120" s="71">
        <f t="shared" si="21"/>
        <v>2.3881926116091892</v>
      </c>
      <c r="E120" s="65">
        <f t="shared" si="22"/>
        <v>0.64647274370154018</v>
      </c>
      <c r="F120" s="65">
        <f t="shared" si="23"/>
        <v>2.8278736736721873E-2</v>
      </c>
      <c r="G120" s="66">
        <f t="shared" si="25"/>
        <v>1.9098064689930392E-2</v>
      </c>
      <c r="H120" s="66">
        <f t="shared" si="26"/>
        <v>-0.43659582089663107</v>
      </c>
      <c r="I120" s="67">
        <f t="shared" si="27"/>
        <v>-0.29485529387207332</v>
      </c>
      <c r="J120" s="67">
        <f t="shared" si="28"/>
        <v>-1.2897891383780637E-2</v>
      </c>
      <c r="K120" s="65">
        <f t="shared" si="29"/>
        <v>0.64709094824485225</v>
      </c>
      <c r="L120" s="65">
        <f t="shared" si="30"/>
        <v>4.3715254726330137E-2</v>
      </c>
      <c r="M120" s="66">
        <f t="shared" si="31"/>
        <v>0.43701332576856727</v>
      </c>
      <c r="N120" s="66">
        <f t="shared" si="32"/>
        <v>-1.5270810720685666</v>
      </c>
      <c r="O120" s="67">
        <f t="shared" si="33"/>
        <v>0.29513725608017455</v>
      </c>
      <c r="P120" s="67">
        <f t="shared" si="34"/>
        <v>-3.0978773988634631</v>
      </c>
    </row>
    <row r="121" spans="1:16">
      <c r="A121" s="68">
        <f t="shared" ref="A121:A184" si="35">A120+$E$6</f>
        <v>0.68116232464929816</v>
      </c>
      <c r="B121" s="71">
        <f t="shared" si="24"/>
        <v>1.5360178874783641</v>
      </c>
      <c r="C121" s="71">
        <f t="shared" ref="C121:C184" si="36">A121*$B$3</f>
        <v>6.8116232464929816E-2</v>
      </c>
      <c r="D121" s="71">
        <f t="shared" ref="D121:D184" si="37">B121^2+C121^2</f>
        <v>2.3639907717787128</v>
      </c>
      <c r="E121" s="65">
        <f t="shared" ref="E121:E184" si="38">$B$1/D121*B121</f>
        <v>0.64975629592776885</v>
      </c>
      <c r="F121" s="65">
        <f t="shared" ref="F121:F184" si="39">$B$1/D121*C121</f>
        <v>2.8814085603928917E-2</v>
      </c>
      <c r="G121" s="66">
        <f t="shared" ref="G121:G184" si="40">A121*F121</f>
        <v>1.9627069532616098E-2</v>
      </c>
      <c r="H121" s="66">
        <f t="shared" ref="H121:H184" si="41">-A121*E121</f>
        <v>-0.44258950898967631</v>
      </c>
      <c r="I121" s="67">
        <f t="shared" si="27"/>
        <v>-0.30147529880879936</v>
      </c>
      <c r="J121" s="67">
        <f t="shared" si="28"/>
        <v>-1.3369220308890194E-2</v>
      </c>
      <c r="K121" s="65">
        <f t="shared" si="29"/>
        <v>0.65039487669181772</v>
      </c>
      <c r="L121" s="65">
        <f t="shared" si="30"/>
        <v>4.4316953550073646E-2</v>
      </c>
      <c r="M121" s="66">
        <f t="shared" si="31"/>
        <v>0.4430244861473922</v>
      </c>
      <c r="N121" s="66">
        <f t="shared" si="32"/>
        <v>-1.526479373244823</v>
      </c>
      <c r="O121" s="67">
        <f t="shared" si="33"/>
        <v>0.30177158886071848</v>
      </c>
      <c r="P121" s="67">
        <f t="shared" si="34"/>
        <v>-3.0972757000397193</v>
      </c>
    </row>
    <row r="122" spans="1:16">
      <c r="A122" s="68">
        <f t="shared" si="35"/>
        <v>0.68697394789579114</v>
      </c>
      <c r="B122" s="71">
        <f t="shared" si="24"/>
        <v>1.5280667949124709</v>
      </c>
      <c r="C122" s="71">
        <f t="shared" si="36"/>
        <v>6.8697394789579119E-2</v>
      </c>
      <c r="D122" s="71">
        <f t="shared" si="37"/>
        <v>2.3397074617649469</v>
      </c>
      <c r="E122" s="65">
        <f t="shared" si="38"/>
        <v>0.65310164620314592</v>
      </c>
      <c r="F122" s="65">
        <f t="shared" si="39"/>
        <v>2.9361531692409772E-2</v>
      </c>
      <c r="G122" s="66">
        <f t="shared" si="40"/>
        <v>2.017060734300213E-2</v>
      </c>
      <c r="H122" s="66">
        <f t="shared" si="41"/>
        <v>-0.44866381626941537</v>
      </c>
      <c r="I122" s="67">
        <f t="shared" si="27"/>
        <v>-0.30822035314059215</v>
      </c>
      <c r="J122" s="67">
        <f t="shared" si="28"/>
        <v>-1.3856681757878008E-2</v>
      </c>
      <c r="K122" s="65">
        <f t="shared" si="29"/>
        <v>0.65376131716138086</v>
      </c>
      <c r="L122" s="65">
        <f t="shared" si="30"/>
        <v>4.4926811294887847E-2</v>
      </c>
      <c r="M122" s="66">
        <f t="shared" si="31"/>
        <v>0.44911699303190622</v>
      </c>
      <c r="N122" s="66">
        <f t="shared" si="32"/>
        <v>-1.5258695155000088</v>
      </c>
      <c r="O122" s="67">
        <f t="shared" si="33"/>
        <v>0.30853167377021512</v>
      </c>
      <c r="P122" s="67">
        <f t="shared" si="34"/>
        <v>-3.0966658422949052</v>
      </c>
    </row>
    <row r="123" spans="1:16">
      <c r="A123" s="68">
        <f t="shared" si="35"/>
        <v>0.69278557114228412</v>
      </c>
      <c r="B123" s="71">
        <f t="shared" si="24"/>
        <v>1.5200481524170593</v>
      </c>
      <c r="C123" s="71">
        <f t="shared" si="36"/>
        <v>6.9278557114228409E-2</v>
      </c>
      <c r="D123" s="71">
        <f t="shared" si="37"/>
        <v>2.3153459041423452</v>
      </c>
      <c r="E123" s="65">
        <f t="shared" si="38"/>
        <v>0.6565101783269478</v>
      </c>
      <c r="F123" s="65">
        <f t="shared" si="39"/>
        <v>2.992147177243942E-2</v>
      </c>
      <c r="G123" s="66">
        <f t="shared" si="40"/>
        <v>2.0729163911287176E-2</v>
      </c>
      <c r="H123" s="66">
        <f t="shared" si="41"/>
        <v>-0.45482077885295735</v>
      </c>
      <c r="I123" s="67">
        <f t="shared" si="27"/>
        <v>-0.31509327304502455</v>
      </c>
      <c r="J123" s="67">
        <f t="shared" si="28"/>
        <v>-1.4360865659583111E-2</v>
      </c>
      <c r="K123" s="65">
        <f t="shared" si="29"/>
        <v>0.65719168339222744</v>
      </c>
      <c r="L123" s="65">
        <f t="shared" si="30"/>
        <v>4.554503599970304E-2</v>
      </c>
      <c r="M123" s="66">
        <f t="shared" si="31"/>
        <v>0.45529291572884345</v>
      </c>
      <c r="N123" s="66">
        <f t="shared" si="32"/>
        <v>-1.5252512907951936</v>
      </c>
      <c r="O123" s="67">
        <f t="shared" si="33"/>
        <v>0.31542036266024265</v>
      </c>
      <c r="P123" s="67">
        <f t="shared" si="34"/>
        <v>-3.0960476175900902</v>
      </c>
    </row>
    <row r="124" spans="1:16">
      <c r="A124" s="68">
        <f t="shared" si="35"/>
        <v>0.6985971943887771</v>
      </c>
      <c r="B124" s="71">
        <f t="shared" si="24"/>
        <v>1.5119619599921292</v>
      </c>
      <c r="C124" s="71">
        <f t="shared" si="36"/>
        <v>6.9859719438877713E-2</v>
      </c>
      <c r="D124" s="71">
        <f t="shared" si="37"/>
        <v>2.2909093488633197</v>
      </c>
      <c r="E124" s="65">
        <f t="shared" si="38"/>
        <v>0.65998332092115275</v>
      </c>
      <c r="F124" s="65">
        <f t="shared" si="39"/>
        <v>3.049431854365604E-2</v>
      </c>
      <c r="G124" s="66">
        <f t="shared" si="40"/>
        <v>2.130324537939577E-2</v>
      </c>
      <c r="H124" s="66">
        <f t="shared" si="41"/>
        <v>-0.46106249633890523</v>
      </c>
      <c r="I124" s="67">
        <f t="shared" si="27"/>
        <v>-0.32209696638024499</v>
      </c>
      <c r="J124" s="67">
        <f t="shared" si="28"/>
        <v>-1.4882387453421565E-2</v>
      </c>
      <c r="K124" s="65">
        <f t="shared" si="29"/>
        <v>0.66068743544701625</v>
      </c>
      <c r="L124" s="65">
        <f t="shared" si="30"/>
        <v>4.6171842284385381E-2</v>
      </c>
      <c r="M124" s="66">
        <f t="shared" si="31"/>
        <v>0.46155438877120186</v>
      </c>
      <c r="N124" s="66">
        <f t="shared" si="32"/>
        <v>-1.5246244845105112</v>
      </c>
      <c r="O124" s="67">
        <f t="shared" si="33"/>
        <v>0.32244060105338851</v>
      </c>
      <c r="P124" s="67">
        <f t="shared" si="34"/>
        <v>-3.0954208113054076</v>
      </c>
    </row>
    <row r="125" spans="1:16">
      <c r="A125" s="68">
        <f t="shared" si="35"/>
        <v>0.70440881763527008</v>
      </c>
      <c r="B125" s="71">
        <f t="shared" si="24"/>
        <v>1.5038082176376808</v>
      </c>
      <c r="C125" s="71">
        <f t="shared" si="36"/>
        <v>7.0440881763527016E-2</v>
      </c>
      <c r="D125" s="71">
        <f t="shared" si="37"/>
        <v>2.2664010732582414</v>
      </c>
      <c r="E125" s="65">
        <f t="shared" si="38"/>
        <v>0.66352254919989251</v>
      </c>
      <c r="F125" s="65">
        <f t="shared" si="39"/>
        <v>3.1080501414632335E-2</v>
      </c>
      <c r="G125" s="66">
        <f t="shared" si="40"/>
        <v>2.1893379252992503E-2</v>
      </c>
      <c r="H125" s="66">
        <f t="shared" si="41"/>
        <v>-0.46739113435623658</v>
      </c>
      <c r="I125" s="67">
        <f t="shared" si="27"/>
        <v>-0.32923443632508426</v>
      </c>
      <c r="J125" s="67">
        <f t="shared" si="28"/>
        <v>-1.5421889393641001E-2</v>
      </c>
      <c r="K125" s="65">
        <f t="shared" si="29"/>
        <v>0.66425008156936549</v>
      </c>
      <c r="L125" s="65">
        <f t="shared" si="30"/>
        <v>4.6807451618675659E-2</v>
      </c>
      <c r="M125" s="66">
        <f t="shared" si="31"/>
        <v>0.46790361457240842</v>
      </c>
      <c r="N125" s="66">
        <f t="shared" si="32"/>
        <v>-1.5239888751762209</v>
      </c>
      <c r="O125" s="67">
        <f t="shared" si="33"/>
        <v>0.32959543190821938</v>
      </c>
      <c r="P125" s="67">
        <f t="shared" si="34"/>
        <v>-3.0947852019711175</v>
      </c>
    </row>
    <row r="126" spans="1:16">
      <c r="A126" s="68">
        <f t="shared" si="35"/>
        <v>0.71022044088176306</v>
      </c>
      <c r="B126" s="71">
        <f t="shared" si="24"/>
        <v>1.495586925353714</v>
      </c>
      <c r="C126" s="71">
        <f t="shared" si="36"/>
        <v>7.1022044088176306E-2</v>
      </c>
      <c r="D126" s="71">
        <f t="shared" si="37"/>
        <v>2.2418243820354382</v>
      </c>
      <c r="E126" s="65">
        <f t="shared" si="38"/>
        <v>0.66712938682369638</v>
      </c>
      <c r="F126" s="65">
        <f t="shared" si="39"/>
        <v>3.1680467327102876E-2</v>
      </c>
      <c r="G126" s="66">
        <f t="shared" si="40"/>
        <v>2.2500115472395294E-2</v>
      </c>
      <c r="H126" s="66">
        <f t="shared" si="41"/>
        <v>-0.47380892723510587</v>
      </c>
      <c r="I126" s="67">
        <f t="shared" si="27"/>
        <v>-0.33650878519463207</v>
      </c>
      <c r="J126" s="67">
        <f t="shared" si="28"/>
        <v>-1.5980041930695164E-2</v>
      </c>
      <c r="K126" s="65">
        <f t="shared" si="29"/>
        <v>0.66788118013148468</v>
      </c>
      <c r="L126" s="65">
        <f t="shared" si="30"/>
        <v>4.7452092604282299E-2</v>
      </c>
      <c r="M126" s="66">
        <f t="shared" si="31"/>
        <v>0.47434286620961524</v>
      </c>
      <c r="N126" s="66">
        <f t="shared" si="32"/>
        <v>-1.5233442341906143</v>
      </c>
      <c r="O126" s="67">
        <f t="shared" si="33"/>
        <v>0.33688799956851206</v>
      </c>
      <c r="P126" s="67">
        <f t="shared" si="34"/>
        <v>-3.0941405609855108</v>
      </c>
    </row>
    <row r="127" spans="1:16">
      <c r="A127" s="68">
        <f t="shared" si="35"/>
        <v>0.71603206412825604</v>
      </c>
      <c r="B127" s="71">
        <f t="shared" si="24"/>
        <v>1.4872980831402289</v>
      </c>
      <c r="C127" s="71">
        <f t="shared" si="36"/>
        <v>7.160320641282561E-2</v>
      </c>
      <c r="D127" s="71">
        <f t="shared" si="37"/>
        <v>2.2171826072811971</v>
      </c>
      <c r="E127" s="65">
        <f t="shared" si="38"/>
        <v>0.67080540784325227</v>
      </c>
      <c r="F127" s="65">
        <f t="shared" si="39"/>
        <v>3.2294681627792705E-2</v>
      </c>
      <c r="G127" s="66">
        <f t="shared" si="40"/>
        <v>2.3124027546313278E-2</v>
      </c>
      <c r="H127" s="66">
        <f t="shared" si="41"/>
        <v>-0.48031818080640054</v>
      </c>
      <c r="I127" s="67">
        <f t="shared" si="27"/>
        <v>-0.34392321844113588</v>
      </c>
      <c r="J127" s="67">
        <f t="shared" si="28"/>
        <v>-1.655754517494535E-2</v>
      </c>
      <c r="K127" s="65">
        <f t="shared" si="29"/>
        <v>0.67158234167761777</v>
      </c>
      <c r="L127" s="65">
        <f t="shared" si="30"/>
        <v>4.8106001270886607E-2</v>
      </c>
      <c r="M127" s="66">
        <f t="shared" si="31"/>
        <v>0.48087449034351237</v>
      </c>
      <c r="N127" s="66">
        <f t="shared" si="32"/>
        <v>-1.5226903255240101</v>
      </c>
      <c r="O127" s="67">
        <f t="shared" si="33"/>
        <v>0.3443215539072883</v>
      </c>
      <c r="P127" s="67">
        <f t="shared" si="34"/>
        <v>-3.0934866523189064</v>
      </c>
    </row>
    <row r="128" spans="1:16">
      <c r="A128" s="68">
        <f t="shared" si="35"/>
        <v>0.72184368737474902</v>
      </c>
      <c r="B128" s="71">
        <f t="shared" si="24"/>
        <v>1.4789416909972255</v>
      </c>
      <c r="C128" s="71">
        <f t="shared" si="36"/>
        <v>7.2184368737474899E-2</v>
      </c>
      <c r="D128" s="71">
        <f t="shared" si="37"/>
        <v>2.1924791084597608</v>
      </c>
      <c r="E128" s="65">
        <f t="shared" si="38"/>
        <v>0.67455223873772618</v>
      </c>
      <c r="F128" s="65">
        <f t="shared" si="39"/>
        <v>3.2923628991012449E-2</v>
      </c>
      <c r="G128" s="66">
        <f t="shared" si="40"/>
        <v>2.3765713752630615E-2</v>
      </c>
      <c r="H128" s="66">
        <f t="shared" si="41"/>
        <v>-0.48692127533733226</v>
      </c>
      <c r="I128" s="67">
        <f t="shared" si="27"/>
        <v>-0.35148104885071535</v>
      </c>
      <c r="J128" s="67">
        <f t="shared" si="28"/>
        <v>-1.7155130448291665E-2</v>
      </c>
      <c r="K128" s="65">
        <f t="shared" si="29"/>
        <v>0.67535523106881779</v>
      </c>
      <c r="L128" s="65">
        <f t="shared" si="30"/>
        <v>4.8769421386867684E-2</v>
      </c>
      <c r="M128" s="66">
        <f t="shared" si="31"/>
        <v>0.48750091028254106</v>
      </c>
      <c r="N128" s="66">
        <f t="shared" si="32"/>
        <v>-1.5220269054080289</v>
      </c>
      <c r="O128" s="67">
        <f t="shared" si="33"/>
        <v>0.3518994546768961</v>
      </c>
      <c r="P128" s="67">
        <f t="shared" si="34"/>
        <v>-3.0928232322029254</v>
      </c>
    </row>
    <row r="129" spans="1:16">
      <c r="A129" s="68">
        <f t="shared" si="35"/>
        <v>0.727655310621242</v>
      </c>
      <c r="B129" s="71">
        <f t="shared" si="24"/>
        <v>1.4705177489247037</v>
      </c>
      <c r="C129" s="71">
        <f t="shared" si="36"/>
        <v>7.2765531062124203E-2</v>
      </c>
      <c r="D129" s="71">
        <f t="shared" si="37"/>
        <v>2.1677172724133307</v>
      </c>
      <c r="E129" s="65">
        <f t="shared" si="38"/>
        <v>0.67837156055299075</v>
      </c>
      <c r="F129" s="65">
        <f t="shared" si="39"/>
        <v>3.3567814395423425E-2</v>
      </c>
      <c r="G129" s="66">
        <f t="shared" si="40"/>
        <v>2.4425798410778032E-2</v>
      </c>
      <c r="H129" s="66">
        <f t="shared" si="41"/>
        <v>-0.49362066861080317</v>
      </c>
      <c r="I129" s="67">
        <f t="shared" si="27"/>
        <v>-0.35918570094705915</v>
      </c>
      <c r="J129" s="67">
        <f t="shared" si="28"/>
        <v>-1.7773561929766528E-2</v>
      </c>
      <c r="K129" s="65">
        <f t="shared" si="29"/>
        <v>0.67920156973492452</v>
      </c>
      <c r="L129" s="65">
        <f t="shared" si="30"/>
        <v>4.9442604785609509E-2</v>
      </c>
      <c r="M129" s="66">
        <f t="shared" si="31"/>
        <v>0.49422462919990168</v>
      </c>
      <c r="N129" s="66">
        <f t="shared" si="32"/>
        <v>-1.5213537220092872</v>
      </c>
      <c r="O129" s="67">
        <f t="shared" si="33"/>
        <v>0.35962517607712263</v>
      </c>
      <c r="P129" s="67">
        <f t="shared" si="34"/>
        <v>-3.0921500488041835</v>
      </c>
    </row>
    <row r="130" spans="1:16">
      <c r="A130" s="68">
        <f t="shared" si="35"/>
        <v>0.73346693386773498</v>
      </c>
      <c r="B130" s="71">
        <f t="shared" si="24"/>
        <v>1.4620262569226636</v>
      </c>
      <c r="C130" s="71">
        <f t="shared" si="36"/>
        <v>7.3346693386773507E-2</v>
      </c>
      <c r="D130" s="71">
        <f t="shared" si="37"/>
        <v>2.142900513362068</v>
      </c>
      <c r="E130" s="65">
        <f t="shared" si="38"/>
        <v>0.6822651111454735</v>
      </c>
      <c r="F130" s="65">
        <f t="shared" si="39"/>
        <v>3.4227764158634426E-2</v>
      </c>
      <c r="G130" s="66">
        <f t="shared" si="40"/>
        <v>2.5104933230581546E-2</v>
      </c>
      <c r="H130" s="66">
        <f t="shared" si="41"/>
        <v>-0.50041889915679982</v>
      </c>
      <c r="I130" s="67">
        <f t="shared" si="27"/>
        <v>-0.36704071561400525</v>
      </c>
      <c r="J130" s="67">
        <f t="shared" si="28"/>
        <v>-1.8413638401588859E-2</v>
      </c>
      <c r="K130" s="65">
        <f t="shared" si="29"/>
        <v>0.68312313804002012</v>
      </c>
      <c r="L130" s="65">
        <f t="shared" si="30"/>
        <v>5.0125811708309514E-2</v>
      </c>
      <c r="M130" s="66">
        <f t="shared" si="31"/>
        <v>0.50104823351231897</v>
      </c>
      <c r="N130" s="66">
        <f t="shared" si="32"/>
        <v>-1.5206705150865871</v>
      </c>
      <c r="O130" s="67">
        <f t="shared" si="33"/>
        <v>0.36750231155412555</v>
      </c>
      <c r="P130" s="67">
        <f t="shared" si="34"/>
        <v>-3.0914668418814837</v>
      </c>
    </row>
    <row r="131" spans="1:16">
      <c r="A131" s="68">
        <f t="shared" si="35"/>
        <v>0.73927855711422796</v>
      </c>
      <c r="B131" s="71">
        <f t="shared" si="24"/>
        <v>1.4534672149911052</v>
      </c>
      <c r="C131" s="71">
        <f t="shared" si="36"/>
        <v>7.3927855711422796E-2</v>
      </c>
      <c r="D131" s="71">
        <f t="shared" si="37"/>
        <v>2.1180322729040886</v>
      </c>
      <c r="E131" s="65">
        <f t="shared" si="38"/>
        <v>0.68623468753770167</v>
      </c>
      <c r="F131" s="65">
        <f t="shared" si="39"/>
        <v>3.4904027033572253E-2</v>
      </c>
      <c r="G131" s="66">
        <f t="shared" si="40"/>
        <v>2.5803798742855301E-2</v>
      </c>
      <c r="H131" s="66">
        <f t="shared" si="41"/>
        <v>-0.50731858964460519</v>
      </c>
      <c r="I131" s="67">
        <f t="shared" si="27"/>
        <v>-0.37504975494968884</v>
      </c>
      <c r="J131" s="67">
        <f t="shared" si="28"/>
        <v>-1.9076195102683997E-2</v>
      </c>
      <c r="K131" s="65">
        <f t="shared" si="29"/>
        <v>0.68712177776805139</v>
      </c>
      <c r="L131" s="65">
        <f t="shared" si="30"/>
        <v>5.0819311164271165E-2</v>
      </c>
      <c r="M131" s="66">
        <f t="shared" si="31"/>
        <v>0.50797439643012832</v>
      </c>
      <c r="N131" s="66">
        <f t="shared" si="32"/>
        <v>-1.5199770156306254</v>
      </c>
      <c r="O131" s="67">
        <f t="shared" si="33"/>
        <v>0.37553457884383606</v>
      </c>
      <c r="P131" s="67">
        <f t="shared" si="34"/>
        <v>-3.0907733424255222</v>
      </c>
    </row>
    <row r="132" spans="1:16">
      <c r="A132" s="68">
        <f t="shared" si="35"/>
        <v>0.74509018036072094</v>
      </c>
      <c r="B132" s="71">
        <f t="shared" si="24"/>
        <v>1.4448406231300284</v>
      </c>
      <c r="C132" s="71">
        <f t="shared" si="36"/>
        <v>7.45090180360721E-2</v>
      </c>
      <c r="D132" s="71">
        <f t="shared" si="37"/>
        <v>2.0931160200154681</v>
      </c>
      <c r="E132" s="65">
        <f t="shared" si="38"/>
        <v>0.6902821483920184</v>
      </c>
      <c r="F132" s="65">
        <f t="shared" si="39"/>
        <v>3.5597175370871932E-2</v>
      </c>
      <c r="G132" s="66">
        <f t="shared" si="40"/>
        <v>2.6523105817415182E-2</v>
      </c>
      <c r="H132" s="66">
        <f t="shared" si="41"/>
        <v>-0.51432245044519498</v>
      </c>
      <c r="I132" s="67">
        <f t="shared" si="27"/>
        <v>-0.38321660736577828</v>
      </c>
      <c r="J132" s="67">
        <f t="shared" si="28"/>
        <v>-1.9762105697224364E-2</v>
      </c>
      <c r="K132" s="65">
        <f t="shared" si="29"/>
        <v>0.69119939473576297</v>
      </c>
      <c r="L132" s="65">
        <f t="shared" si="30"/>
        <v>5.1523381309730096E-2</v>
      </c>
      <c r="M132" s="66">
        <f t="shared" si="31"/>
        <v>0.51500588168889094</v>
      </c>
      <c r="N132" s="66">
        <f t="shared" si="32"/>
        <v>-1.5192729454851666</v>
      </c>
      <c r="O132" s="67">
        <f t="shared" si="33"/>
        <v>0.38372582527440779</v>
      </c>
      <c r="P132" s="67">
        <f t="shared" si="34"/>
        <v>-3.0900692722800631</v>
      </c>
    </row>
    <row r="133" spans="1:16">
      <c r="A133" s="68">
        <f t="shared" si="35"/>
        <v>0.75090180360721392</v>
      </c>
      <c r="B133" s="71">
        <f t="shared" si="24"/>
        <v>1.4361464813394331</v>
      </c>
      <c r="C133" s="71">
        <f t="shared" si="36"/>
        <v>7.5090180360721404E-2</v>
      </c>
      <c r="D133" s="71">
        <f t="shared" si="37"/>
        <v>2.0681552510502401</v>
      </c>
      <c r="E133" s="65">
        <f t="shared" si="38"/>
        <v>0.69440941660938482</v>
      </c>
      <c r="F133" s="65">
        <f t="shared" si="39"/>
        <v>3.6307806351863328E-2</v>
      </c>
      <c r="G133" s="66">
        <f t="shared" si="40"/>
        <v>2.7263597274635631E-2</v>
      </c>
      <c r="H133" s="66">
        <f t="shared" si="41"/>
        <v>-0.52143328337382022</v>
      </c>
      <c r="I133" s="67">
        <f t="shared" si="27"/>
        <v>-0.39154519294623308</v>
      </c>
      <c r="J133" s="67">
        <f t="shared" si="28"/>
        <v>-2.0472284366344618E-2</v>
      </c>
      <c r="K133" s="65">
        <f t="shared" si="29"/>
        <v>0.69535796154057983</v>
      </c>
      <c r="L133" s="65">
        <f t="shared" si="30"/>
        <v>5.2238309846335373E-2</v>
      </c>
      <c r="M133" s="66">
        <f t="shared" si="31"/>
        <v>0.52214554747345709</v>
      </c>
      <c r="N133" s="66">
        <f t="shared" si="32"/>
        <v>-1.5185580169485613</v>
      </c>
      <c r="O133" s="67">
        <f t="shared" si="33"/>
        <v>0.39208003334329511</v>
      </c>
      <c r="P133" s="67">
        <f t="shared" si="34"/>
        <v>-3.0893543437434579</v>
      </c>
    </row>
    <row r="134" spans="1:16">
      <c r="A134" s="68">
        <f t="shared" si="35"/>
        <v>0.75671342685370691</v>
      </c>
      <c r="B134" s="71">
        <f t="shared" si="24"/>
        <v>1.4273847896193197</v>
      </c>
      <c r="C134" s="71">
        <f t="shared" si="36"/>
        <v>7.5671342685370693E-2</v>
      </c>
      <c r="D134" s="71">
        <f t="shared" si="37"/>
        <v>2.0431534897403965</v>
      </c>
      <c r="E134" s="65">
        <f t="shared" si="38"/>
        <v>0.69861848206063248</v>
      </c>
      <c r="F134" s="65">
        <f t="shared" si="39"/>
        <v>3.703654329708999E-2</v>
      </c>
      <c r="G134" s="66">
        <f t="shared" si="40"/>
        <v>2.8026049597156655E-2</v>
      </c>
      <c r="H134" s="66">
        <f t="shared" si="41"/>
        <v>-0.52865398562343613</v>
      </c>
      <c r="I134" s="67">
        <f t="shared" si="27"/>
        <v>-0.40003956908098065</v>
      </c>
      <c r="J134" s="67">
        <f t="shared" si="28"/>
        <v>-2.1207688031836366E-2</v>
      </c>
      <c r="K134" s="65">
        <f t="shared" si="29"/>
        <v>0.69959952045159346</v>
      </c>
      <c r="L134" s="65">
        <f t="shared" si="30"/>
        <v>5.2964394440486388E-2</v>
      </c>
      <c r="M134" s="66">
        <f t="shared" si="31"/>
        <v>0.52939635054613521</v>
      </c>
      <c r="N134" s="66">
        <f t="shared" si="32"/>
        <v>-1.5178319323544103</v>
      </c>
      <c r="O134" s="67">
        <f t="shared" si="33"/>
        <v>0.40060132658561226</v>
      </c>
      <c r="P134" s="67">
        <f t="shared" si="34"/>
        <v>-3.0886282591493068</v>
      </c>
    </row>
    <row r="135" spans="1:16">
      <c r="A135" s="68">
        <f t="shared" si="35"/>
        <v>0.76252505010019989</v>
      </c>
      <c r="B135" s="71">
        <f t="shared" si="24"/>
        <v>1.4185555479696876</v>
      </c>
      <c r="C135" s="71">
        <f t="shared" si="36"/>
        <v>7.6252505010019997E-2</v>
      </c>
      <c r="D135" s="71">
        <f t="shared" si="37"/>
        <v>2.0181142871958841</v>
      </c>
      <c r="E135" s="65">
        <f t="shared" si="38"/>
        <v>0.70291140445803624</v>
      </c>
      <c r="F135" s="65">
        <f t="shared" si="39"/>
        <v>3.7784037055686677E-2</v>
      </c>
      <c r="G135" s="66">
        <f t="shared" si="40"/>
        <v>2.8811274748875293E-2</v>
      </c>
      <c r="H135" s="66">
        <f t="shared" si="41"/>
        <v>-0.5359875539003659</v>
      </c>
      <c r="I135" s="67">
        <f t="shared" si="27"/>
        <v>-0.40870393639096009</v>
      </c>
      <c r="J135" s="67">
        <f t="shared" si="28"/>
        <v>-2.1969318721336756E-2</v>
      </c>
      <c r="K135" s="65">
        <f t="shared" si="29"/>
        <v>0.70392618645238259</v>
      </c>
      <c r="L135" s="65">
        <f t="shared" si="30"/>
        <v>5.370194316480921E-2</v>
      </c>
      <c r="M135" s="66">
        <f t="shared" si="31"/>
        <v>0.53676135059144559</v>
      </c>
      <c r="N135" s="66">
        <f t="shared" si="32"/>
        <v>-1.5170943836300874</v>
      </c>
      <c r="O135" s="67">
        <f t="shared" si="33"/>
        <v>0.40929397575159304</v>
      </c>
      <c r="P135" s="67">
        <f t="shared" si="34"/>
        <v>-3.087890710424984</v>
      </c>
    </row>
    <row r="136" spans="1:16">
      <c r="A136" s="68">
        <f t="shared" si="35"/>
        <v>0.76833667334669287</v>
      </c>
      <c r="B136" s="71">
        <f t="shared" si="24"/>
        <v>1.4096587563905374</v>
      </c>
      <c r="C136" s="71">
        <f t="shared" si="36"/>
        <v>7.6833667334669287E-2</v>
      </c>
      <c r="D136" s="71">
        <f t="shared" si="37"/>
        <v>1.993041221904611</v>
      </c>
      <c r="E136" s="65">
        <f t="shared" si="38"/>
        <v>0.70729031637560646</v>
      </c>
      <c r="F136" s="65">
        <f t="shared" si="39"/>
        <v>3.855096748136734E-2</v>
      </c>
      <c r="G136" s="66">
        <f t="shared" si="40"/>
        <v>2.9620122108930318E-2</v>
      </c>
      <c r="H136" s="66">
        <f t="shared" si="41"/>
        <v>-0.54343708877436336</v>
      </c>
      <c r="I136" s="67">
        <f t="shared" si="27"/>
        <v>-0.41754264496210575</v>
      </c>
      <c r="J136" s="67">
        <f t="shared" si="28"/>
        <v>-2.2758226085298351E-2</v>
      </c>
      <c r="K136" s="65">
        <f t="shared" si="29"/>
        <v>0.70834015044500687</v>
      </c>
      <c r="L136" s="65">
        <f t="shared" si="30"/>
        <v>5.4451274963147618E-2</v>
      </c>
      <c r="M136" s="66">
        <f t="shared" si="31"/>
        <v>0.54424371479081246</v>
      </c>
      <c r="N136" s="66">
        <f t="shared" si="32"/>
        <v>-1.5163450518317489</v>
      </c>
      <c r="O136" s="67">
        <f t="shared" si="33"/>
        <v>0.41816240531221915</v>
      </c>
      <c r="P136" s="67">
        <f t="shared" si="34"/>
        <v>-3.0871413786266455</v>
      </c>
    </row>
    <row r="137" spans="1:16">
      <c r="A137" s="68">
        <f t="shared" si="35"/>
        <v>0.77414829659318585</v>
      </c>
      <c r="B137" s="71">
        <f t="shared" si="24"/>
        <v>1.4006944148818687</v>
      </c>
      <c r="C137" s="71">
        <f t="shared" si="36"/>
        <v>7.741482965931859E-2</v>
      </c>
      <c r="D137" s="71">
        <f t="shared" si="37"/>
        <v>1.9679378997324419</v>
      </c>
      <c r="E137" s="65">
        <f t="shared" si="38"/>
        <v>0.7117574264270764</v>
      </c>
      <c r="F137" s="65">
        <f t="shared" si="39"/>
        <v>3.9338045001239018E-2</v>
      </c>
      <c r="G137" s="66">
        <f t="shared" si="40"/>
        <v>3.0453480529015274E-2</v>
      </c>
      <c r="H137" s="66">
        <f t="shared" si="41"/>
        <v>-0.55100579925607096</v>
      </c>
      <c r="I137" s="67">
        <f t="shared" si="27"/>
        <v>-0.42656020090705427</v>
      </c>
      <c r="J137" s="67">
        <f t="shared" si="28"/>
        <v>-2.3575510076870927E-2</v>
      </c>
      <c r="K137" s="65">
        <f t="shared" si="29"/>
        <v>0.71284368262517039</v>
      </c>
      <c r="L137" s="65">
        <f t="shared" si="30"/>
        <v>5.5212720140542501E-2</v>
      </c>
      <c r="M137" s="66">
        <f t="shared" si="31"/>
        <v>0.55184672264148915</v>
      </c>
      <c r="N137" s="66">
        <f t="shared" si="32"/>
        <v>-1.5155836066543542</v>
      </c>
      <c r="O137" s="67">
        <f t="shared" si="33"/>
        <v>0.42721120031344112</v>
      </c>
      <c r="P137" s="67">
        <f t="shared" si="34"/>
        <v>-3.0863799334492508</v>
      </c>
    </row>
    <row r="138" spans="1:16">
      <c r="A138" s="68">
        <f t="shared" si="35"/>
        <v>0.77995991983967883</v>
      </c>
      <c r="B138" s="71">
        <f t="shared" si="24"/>
        <v>1.3916625234436819</v>
      </c>
      <c r="C138" s="71">
        <f t="shared" si="36"/>
        <v>7.7995991983967894E-2</v>
      </c>
      <c r="D138" s="71">
        <f t="shared" si="37"/>
        <v>1.9428079539231995</v>
      </c>
      <c r="E138" s="65">
        <f t="shared" si="38"/>
        <v>0.71631502261118252</v>
      </c>
      <c r="F138" s="65">
        <f t="shared" si="39"/>
        <v>4.0146012284161738E-2</v>
      </c>
      <c r="G138" s="66">
        <f t="shared" si="40"/>
        <v>3.1312280523037549E-2</v>
      </c>
      <c r="H138" s="66">
        <f t="shared" si="41"/>
        <v>-0.55869700761577568</v>
      </c>
      <c r="I138" s="67">
        <f t="shared" si="27"/>
        <v>-0.43576127327466885</v>
      </c>
      <c r="J138" s="67">
        <f t="shared" si="28"/>
        <v>-2.4422323806745902E-2</v>
      </c>
      <c r="K138" s="65">
        <f t="shared" si="29"/>
        <v>0.71743913603927345</v>
      </c>
      <c r="L138" s="65">
        <f t="shared" si="30"/>
        <v>5.5986620879778841E-2</v>
      </c>
      <c r="M138" s="66">
        <f t="shared" si="31"/>
        <v>0.55957377103504014</v>
      </c>
      <c r="N138" s="66">
        <f t="shared" si="32"/>
        <v>-1.5148097059151178</v>
      </c>
      <c r="O138" s="67">
        <f t="shared" si="33"/>
        <v>0.43644511360087673</v>
      </c>
      <c r="P138" s="67">
        <f t="shared" si="34"/>
        <v>-3.0856060327100141</v>
      </c>
    </row>
    <row r="139" spans="1:16">
      <c r="A139" s="68">
        <f t="shared" si="35"/>
        <v>0.78577154308617181</v>
      </c>
      <c r="B139" s="71">
        <f t="shared" si="24"/>
        <v>1.3825630820759764</v>
      </c>
      <c r="C139" s="71">
        <f t="shared" si="36"/>
        <v>7.8577154308617184E-2</v>
      </c>
      <c r="D139" s="71">
        <f t="shared" si="37"/>
        <v>1.9176550450986634</v>
      </c>
      <c r="E139" s="65">
        <f t="shared" si="38"/>
        <v>0.72096547583449433</v>
      </c>
      <c r="F139" s="65">
        <f t="shared" si="39"/>
        <v>4.0975646015925869E-2</v>
      </c>
      <c r="G139" s="66">
        <f t="shared" si="40"/>
        <v>3.2197496598886821E-2</v>
      </c>
      <c r="H139" s="66">
        <f t="shared" si="41"/>
        <v>-0.56651415445832676</v>
      </c>
      <c r="I139" s="67">
        <f t="shared" si="27"/>
        <v>-0.4451507013288773</v>
      </c>
      <c r="J139" s="67">
        <f t="shared" si="28"/>
        <v>-2.5299876586019066E-2</v>
      </c>
      <c r="K139" s="65">
        <f t="shared" si="29"/>
        <v>0.72212895033482849</v>
      </c>
      <c r="L139" s="65">
        <f t="shared" si="30"/>
        <v>5.6773331786195126E-2</v>
      </c>
      <c r="M139" s="66">
        <f t="shared" si="31"/>
        <v>0.56742837961179582</v>
      </c>
      <c r="N139" s="66">
        <f t="shared" si="32"/>
        <v>-1.5140229950087014</v>
      </c>
      <c r="O139" s="67">
        <f t="shared" si="33"/>
        <v>0.44586907343844689</v>
      </c>
      <c r="P139" s="67">
        <f t="shared" si="34"/>
        <v>-3.084819321803598</v>
      </c>
    </row>
    <row r="140" spans="1:16">
      <c r="A140" s="68">
        <f t="shared" si="35"/>
        <v>0.79158316633266479</v>
      </c>
      <c r="B140" s="71">
        <f t="shared" si="24"/>
        <v>1.3733960907787528</v>
      </c>
      <c r="C140" s="71">
        <f t="shared" si="36"/>
        <v>7.9158316633266487E-2</v>
      </c>
      <c r="D140" s="71">
        <f t="shared" si="37"/>
        <v>1.8924828612585727</v>
      </c>
      <c r="E140" s="65">
        <f t="shared" si="38"/>
        <v>0.72571124362277839</v>
      </c>
      <c r="F140" s="65">
        <f t="shared" si="39"/>
        <v>4.1827758789119603E-2</v>
      </c>
      <c r="G140" s="66">
        <f t="shared" si="40"/>
        <v>3.3110149742890241E-2</v>
      </c>
      <c r="H140" s="66">
        <f t="shared" si="41"/>
        <v>-0.57446080407013478</v>
      </c>
      <c r="I140" s="67">
        <f t="shared" si="27"/>
        <v>-0.45473350221984588</v>
      </c>
      <c r="J140" s="67">
        <f t="shared" si="28"/>
        <v>-2.6209437171225723E-2</v>
      </c>
      <c r="K140" s="65">
        <f t="shared" si="29"/>
        <v>0.7269156557165628</v>
      </c>
      <c r="L140" s="65">
        <f t="shared" si="30"/>
        <v>5.7573220462573557E-2</v>
      </c>
      <c r="M140" s="66">
        <f t="shared" si="31"/>
        <v>0.5754141964089019</v>
      </c>
      <c r="N140" s="66">
        <f t="shared" si="32"/>
        <v>-1.5132231063323232</v>
      </c>
      <c r="O140" s="67">
        <f t="shared" si="33"/>
        <v>0.45548819154612452</v>
      </c>
      <c r="P140" s="67">
        <f t="shared" si="34"/>
        <v>-3.0840194331272195</v>
      </c>
    </row>
    <row r="141" spans="1:16">
      <c r="A141" s="68">
        <f t="shared" si="35"/>
        <v>0.79739478957915777</v>
      </c>
      <c r="B141" s="71">
        <f t="shared" si="24"/>
        <v>1.3641615495520107</v>
      </c>
      <c r="C141" s="71">
        <f t="shared" si="36"/>
        <v>7.9739478957915777E-2</v>
      </c>
      <c r="D141" s="71">
        <f t="shared" si="37"/>
        <v>1.867295117780623</v>
      </c>
      <c r="E141" s="65">
        <f t="shared" si="38"/>
        <v>0.73055487403265285</v>
      </c>
      <c r="F141" s="65">
        <f t="shared" si="39"/>
        <v>4.2703201116216852E-2</v>
      </c>
      <c r="G141" s="66">
        <f t="shared" si="40"/>
        <v>3.4051310068422193E-2</v>
      </c>
      <c r="H141" s="66">
        <f t="shared" si="41"/>
        <v>-0.58254065005529532</v>
      </c>
      <c r="I141" s="67">
        <f t="shared" si="27"/>
        <v>-0.464514879072148</v>
      </c>
      <c r="J141" s="67">
        <f t="shared" si="28"/>
        <v>-2.7152337226904171E-2</v>
      </c>
      <c r="K141" s="65">
        <f t="shared" si="29"/>
        <v>0.73180187712142242</v>
      </c>
      <c r="L141" s="65">
        <f t="shared" si="30"/>
        <v>5.8386668116064772E-2</v>
      </c>
      <c r="M141" s="66">
        <f t="shared" si="31"/>
        <v>0.5835350038208692</v>
      </c>
      <c r="N141" s="66">
        <f t="shared" si="32"/>
        <v>-1.5124096586788318</v>
      </c>
      <c r="O141" s="67">
        <f t="shared" si="33"/>
        <v>0.46530777158381503</v>
      </c>
      <c r="P141" s="67">
        <f t="shared" si="34"/>
        <v>-3.0832059854737284</v>
      </c>
    </row>
    <row r="142" spans="1:16">
      <c r="A142" s="68">
        <f t="shared" si="35"/>
        <v>0.80320641282565075</v>
      </c>
      <c r="B142" s="71">
        <f t="shared" si="24"/>
        <v>1.3548594583957503</v>
      </c>
      <c r="C142" s="71">
        <f t="shared" si="36"/>
        <v>8.0320641282565081E-2</v>
      </c>
      <c r="D142" s="71">
        <f t="shared" si="37"/>
        <v>1.8420955574204683</v>
      </c>
      <c r="E142" s="65">
        <f t="shared" si="38"/>
        <v>0.73549900977612326</v>
      </c>
      <c r="F142" s="65">
        <f t="shared" si="39"/>
        <v>4.3602863575133988E-2</v>
      </c>
      <c r="G142" s="66">
        <f t="shared" si="40"/>
        <v>3.5022099641109597E-2</v>
      </c>
      <c r="H142" s="66">
        <f t="shared" si="41"/>
        <v>-0.5907575212790982</v>
      </c>
      <c r="I142" s="67">
        <f t="shared" si="27"/>
        <v>-0.47450022951635751</v>
      </c>
      <c r="J142" s="67">
        <f t="shared" si="28"/>
        <v>-2.8129975022358152E-2</v>
      </c>
      <c r="K142" s="65">
        <f t="shared" si="29"/>
        <v>0.73679033862667442</v>
      </c>
      <c r="L142" s="65">
        <f t="shared" si="30"/>
        <v>5.9214070199246245E-2</v>
      </c>
      <c r="M142" s="66">
        <f t="shared" si="31"/>
        <v>0.59179472489292773</v>
      </c>
      <c r="N142" s="66">
        <f t="shared" si="32"/>
        <v>-1.5115822565956503</v>
      </c>
      <c r="O142" s="67">
        <f t="shared" si="33"/>
        <v>0.47533331811039126</v>
      </c>
      <c r="P142" s="67">
        <f t="shared" si="34"/>
        <v>-3.0823785833905468</v>
      </c>
    </row>
    <row r="143" spans="1:16">
      <c r="A143" s="68">
        <f t="shared" si="35"/>
        <v>0.80901803607214373</v>
      </c>
      <c r="B143" s="71">
        <f t="shared" si="24"/>
        <v>1.3454898173099714</v>
      </c>
      <c r="C143" s="71">
        <f t="shared" si="36"/>
        <v>8.0901803607214384E-2</v>
      </c>
      <c r="D143" s="71">
        <f t="shared" si="37"/>
        <v>1.8168879503117206</v>
      </c>
      <c r="E143" s="65">
        <f t="shared" si="38"/>
        <v>0.74054639257150001</v>
      </c>
      <c r="F143" s="65">
        <f t="shared" si="39"/>
        <v>4.4527679097290614E-2</v>
      </c>
      <c r="G143" s="66">
        <f t="shared" si="40"/>
        <v>3.6023695494140695E-2</v>
      </c>
      <c r="H143" s="66">
        <f t="shared" si="41"/>
        <v>-0.59911538813850573</v>
      </c>
      <c r="I143" s="67">
        <f t="shared" si="27"/>
        <v>-0.48469515469241403</v>
      </c>
      <c r="J143" s="67">
        <f t="shared" si="28"/>
        <v>-2.9143819380730639E-2</v>
      </c>
      <c r="K143" s="65">
        <f t="shared" si="29"/>
        <v>0.74188386810635898</v>
      </c>
      <c r="L143" s="65">
        <f t="shared" si="30"/>
        <v>6.0055837087572082E-2</v>
      </c>
      <c r="M143" s="66">
        <f t="shared" si="31"/>
        <v>0.60019742996901193</v>
      </c>
      <c r="N143" s="66">
        <f t="shared" si="32"/>
        <v>-1.5107404897073244</v>
      </c>
      <c r="O143" s="67">
        <f t="shared" si="33"/>
        <v>0.48557054604907801</v>
      </c>
      <c r="P143" s="67">
        <f t="shared" si="34"/>
        <v>-3.0815368165022212</v>
      </c>
    </row>
    <row r="144" spans="1:16">
      <c r="A144" s="68">
        <f t="shared" si="35"/>
        <v>0.81482965931863671</v>
      </c>
      <c r="B144" s="71">
        <f t="shared" si="24"/>
        <v>1.3360526262946744</v>
      </c>
      <c r="C144" s="71">
        <f t="shared" si="36"/>
        <v>8.1482965931863674E-2</v>
      </c>
      <c r="D144" s="71">
        <f t="shared" si="37"/>
        <v>1.79167609396595</v>
      </c>
      <c r="E144" s="65">
        <f t="shared" si="38"/>
        <v>0.74569986773516972</v>
      </c>
      <c r="F144" s="65">
        <f t="shared" si="39"/>
        <v>4.54786254090703E-2</v>
      </c>
      <c r="G144" s="66">
        <f t="shared" si="40"/>
        <v>3.705733284835265E-2</v>
      </c>
      <c r="H144" s="66">
        <f t="shared" si="41"/>
        <v>-0.60761836918060075</v>
      </c>
      <c r="I144" s="67">
        <f t="shared" si="27"/>
        <v>-0.49510546875517453</v>
      </c>
      <c r="J144" s="67">
        <f t="shared" si="28"/>
        <v>-3.0195413900080514E-2</v>
      </c>
      <c r="K144" s="65">
        <f t="shared" si="29"/>
        <v>0.74708540215249031</v>
      </c>
      <c r="L144" s="65">
        <f t="shared" si="30"/>
        <v>6.0912394795643574E-2</v>
      </c>
      <c r="M144" s="66">
        <f t="shared" si="31"/>
        <v>0.60874734371784034</v>
      </c>
      <c r="N144" s="66">
        <f t="shared" si="32"/>
        <v>-1.509883931999253</v>
      </c>
      <c r="O144" s="67">
        <f t="shared" si="33"/>
        <v>0.49602539069273283</v>
      </c>
      <c r="P144" s="67">
        <f t="shared" si="34"/>
        <v>-3.0806802587941498</v>
      </c>
    </row>
    <row r="145" spans="1:16">
      <c r="A145" s="68">
        <f t="shared" si="35"/>
        <v>0.82064128256512969</v>
      </c>
      <c r="B145" s="71">
        <f t="shared" si="24"/>
        <v>1.3265478853498589</v>
      </c>
      <c r="C145" s="71">
        <f t="shared" si="36"/>
        <v>8.2064128256512978E-2</v>
      </c>
      <c r="D145" s="71">
        <f t="shared" si="37"/>
        <v>1.7664638132726838</v>
      </c>
      <c r="E145" s="65">
        <f t="shared" si="38"/>
        <v>0.75096238902975121</v>
      </c>
      <c r="F145" s="65">
        <f t="shared" si="39"/>
        <v>4.6456727638521392E-2</v>
      </c>
      <c r="G145" s="66">
        <f t="shared" si="40"/>
        <v>3.8124308553055104E-2</v>
      </c>
      <c r="H145" s="66">
        <f t="shared" si="41"/>
        <v>-0.61627073809154886</v>
      </c>
      <c r="I145" s="67">
        <f t="shared" si="27"/>
        <v>-0.50573720891480778</v>
      </c>
      <c r="J145" s="67">
        <f t="shared" si="28"/>
        <v>-3.1286381467887883E-2</v>
      </c>
      <c r="K145" s="65">
        <f t="shared" si="29"/>
        <v>0.75239799127865248</v>
      </c>
      <c r="L145" s="65">
        <f t="shared" si="30"/>
        <v>6.1784185734916765E-2</v>
      </c>
      <c r="M145" s="66">
        <f t="shared" si="31"/>
        <v>0.6174488525623405</v>
      </c>
      <c r="N145" s="66">
        <f t="shared" si="32"/>
        <v>-1.5090121410599799</v>
      </c>
      <c r="O145" s="67">
        <f t="shared" si="33"/>
        <v>0.50670401828512679</v>
      </c>
      <c r="P145" s="67">
        <f t="shared" si="34"/>
        <v>-3.0798084678548765</v>
      </c>
    </row>
    <row r="146" spans="1:16">
      <c r="A146" s="68">
        <f t="shared" si="35"/>
        <v>0.82645290581162267</v>
      </c>
      <c r="B146" s="71">
        <f t="shared" si="24"/>
        <v>1.316975594475525</v>
      </c>
      <c r="C146" s="71">
        <f t="shared" si="36"/>
        <v>8.2645290581162267E-2</v>
      </c>
      <c r="D146" s="71">
        <f t="shared" si="37"/>
        <v>1.7412549604994074</v>
      </c>
      <c r="E146" s="65">
        <f t="shared" si="38"/>
        <v>0.75633702378530743</v>
      </c>
      <c r="F146" s="65">
        <f t="shared" si="39"/>
        <v>4.7463061100172746E-2</v>
      </c>
      <c r="G146" s="66">
        <f t="shared" si="40"/>
        <v>3.9225984764952357E-2</v>
      </c>
      <c r="H146" s="66">
        <f t="shared" si="41"/>
        <v>-0.62507693108028173</v>
      </c>
      <c r="I146" s="67">
        <f t="shared" si="27"/>
        <v>-0.5165966460471102</v>
      </c>
      <c r="J146" s="67">
        <f t="shared" si="28"/>
        <v>-3.2418429092317319E-2</v>
      </c>
      <c r="K146" s="65">
        <f t="shared" si="29"/>
        <v>0.75782480542498443</v>
      </c>
      <c r="L146" s="65">
        <f t="shared" si="30"/>
        <v>6.2671669515665648E-2</v>
      </c>
      <c r="M146" s="66">
        <f t="shared" si="31"/>
        <v>0.6263065125396059</v>
      </c>
      <c r="N146" s="66">
        <f t="shared" si="32"/>
        <v>-1.5081246572792311</v>
      </c>
      <c r="O146" s="67">
        <f t="shared" si="33"/>
        <v>0.51761283721710083</v>
      </c>
      <c r="P146" s="67">
        <f t="shared" si="34"/>
        <v>-3.0789209840741276</v>
      </c>
    </row>
    <row r="147" spans="1:16">
      <c r="A147" s="68">
        <f t="shared" si="35"/>
        <v>0.83226452905811565</v>
      </c>
      <c r="B147" s="71">
        <f t="shared" si="24"/>
        <v>1.307335753671673</v>
      </c>
      <c r="C147" s="71">
        <f t="shared" si="36"/>
        <v>8.3226452905811571E-2</v>
      </c>
      <c r="D147" s="71">
        <f t="shared" si="37"/>
        <v>1.7160534152915645</v>
      </c>
      <c r="E147" s="65">
        <f t="shared" si="38"/>
        <v>0.7618269583115227</v>
      </c>
      <c r="F147" s="65">
        <f t="shared" si="39"/>
        <v>4.8498754271976467E-2</v>
      </c>
      <c r="G147" s="66">
        <f t="shared" si="40"/>
        <v>4.036379288407177E-2</v>
      </c>
      <c r="H147" s="66">
        <f t="shared" si="41"/>
        <v>-0.63404155468291612</v>
      </c>
      <c r="I147" s="67">
        <f t="shared" si="27"/>
        <v>-0.52769029591145267</v>
      </c>
      <c r="J147" s="67">
        <f t="shared" si="28"/>
        <v>-3.359335307566131E-2</v>
      </c>
      <c r="K147" s="65">
        <f t="shared" si="29"/>
        <v>0.76336913978501919</v>
      </c>
      <c r="L147" s="65">
        <f t="shared" si="30"/>
        <v>6.3575323796240965E-2</v>
      </c>
      <c r="M147" s="66">
        <f t="shared" si="31"/>
        <v>0.63532505762067781</v>
      </c>
      <c r="N147" s="66">
        <f t="shared" si="32"/>
        <v>-1.5072210029986557</v>
      </c>
      <c r="O147" s="67">
        <f t="shared" si="33"/>
        <v>0.52875850987949358</v>
      </c>
      <c r="P147" s="67">
        <f t="shared" si="34"/>
        <v>-3.078017329793552</v>
      </c>
    </row>
    <row r="148" spans="1:16">
      <c r="A148" s="68">
        <f t="shared" si="35"/>
        <v>0.83807615230460863</v>
      </c>
      <c r="B148" s="71">
        <f t="shared" si="24"/>
        <v>1.2976283629383025</v>
      </c>
      <c r="C148" s="71">
        <f t="shared" si="36"/>
        <v>8.3807615230460875E-2</v>
      </c>
      <c r="D148" s="71">
        <f t="shared" si="37"/>
        <v>1.6908630846725561</v>
      </c>
      <c r="E148" s="65">
        <f t="shared" si="38"/>
        <v>0.76743550362009028</v>
      </c>
      <c r="F148" s="65">
        <f t="shared" si="39"/>
        <v>4.9564991979637797E-2</v>
      </c>
      <c r="G148" s="66">
        <f t="shared" si="40"/>
        <v>4.153923776730363E-2</v>
      </c>
      <c r="H148" s="66">
        <f t="shared" si="41"/>
        <v>-0.64316939401587481</v>
      </c>
      <c r="I148" s="67">
        <f t="shared" si="27"/>
        <v>-0.53902493101691118</v>
      </c>
      <c r="J148" s="67">
        <f t="shared" si="28"/>
        <v>-3.4813044557688105E-2</v>
      </c>
      <c r="K148" s="65">
        <f t="shared" si="29"/>
        <v>0.76903442097643659</v>
      </c>
      <c r="L148" s="65">
        <f t="shared" si="30"/>
        <v>6.4495645182904182E-2</v>
      </c>
      <c r="M148" s="66">
        <f t="shared" si="31"/>
        <v>0.64450940852173466</v>
      </c>
      <c r="N148" s="66">
        <f t="shared" si="32"/>
        <v>-1.5063006816119924</v>
      </c>
      <c r="O148" s="67">
        <f t="shared" si="33"/>
        <v>0.54014796521801456</v>
      </c>
      <c r="P148" s="67">
        <f t="shared" si="34"/>
        <v>-3.0770970084068892</v>
      </c>
    </row>
    <row r="149" spans="1:16">
      <c r="A149" s="68">
        <f t="shared" si="35"/>
        <v>0.84388777555110162</v>
      </c>
      <c r="B149" s="71">
        <f t="shared" si="24"/>
        <v>1.2878534222754134</v>
      </c>
      <c r="C149" s="71">
        <f t="shared" si="36"/>
        <v>8.4388777555110164E-2</v>
      </c>
      <c r="D149" s="71">
        <f t="shared" si="37"/>
        <v>1.6656879030437401</v>
      </c>
      <c r="E149" s="65">
        <f t="shared" si="38"/>
        <v>0.7731661014780119</v>
      </c>
      <c r="F149" s="65">
        <f t="shared" si="39"/>
        <v>5.0663018804966459E-2</v>
      </c>
      <c r="G149" s="66">
        <f t="shared" si="40"/>
        <v>4.2753902242026777E-2</v>
      </c>
      <c r="H149" s="66">
        <f t="shared" si="41"/>
        <v>-0.65246542150779674</v>
      </c>
      <c r="I149" s="67">
        <f t="shared" si="27"/>
        <v>-0.55060759318022645</v>
      </c>
      <c r="J149" s="67">
        <f t="shared" si="28"/>
        <v>-3.6079495459153232E-2</v>
      </c>
      <c r="K149" s="65">
        <f t="shared" si="29"/>
        <v>0.77482421357953168</v>
      </c>
      <c r="L149" s="65">
        <f t="shared" si="30"/>
        <v>6.5433150183778724E-2</v>
      </c>
      <c r="M149" s="66">
        <f t="shared" si="31"/>
        <v>0.65386468204076265</v>
      </c>
      <c r="N149" s="66">
        <f t="shared" si="32"/>
        <v>-1.505363176611118</v>
      </c>
      <c r="O149" s="67">
        <f t="shared" si="33"/>
        <v>0.55178841203880746</v>
      </c>
      <c r="P149" s="67">
        <f t="shared" si="34"/>
        <v>-3.0761595034060143</v>
      </c>
    </row>
    <row r="150" spans="1:16">
      <c r="A150" s="68">
        <f t="shared" si="35"/>
        <v>0.8496993987975946</v>
      </c>
      <c r="B150" s="71">
        <f t="shared" ref="B150:B213" si="42">$B$2-A150^2*$B$4</f>
        <v>1.2780109316830064</v>
      </c>
      <c r="C150" s="71">
        <f t="shared" si="36"/>
        <v>8.4969939879759468E-2</v>
      </c>
      <c r="D150" s="71">
        <f t="shared" si="37"/>
        <v>1.640531832184436</v>
      </c>
      <c r="E150" s="65">
        <f t="shared" si="38"/>
        <v>0.77902233081407624</v>
      </c>
      <c r="F150" s="65">
        <f t="shared" si="39"/>
        <v>5.1794142736394495E-2</v>
      </c>
      <c r="G150" s="66">
        <f t="shared" si="40"/>
        <v>4.4009451944351206E-2</v>
      </c>
      <c r="H150" s="66">
        <f t="shared" si="41"/>
        <v>-0.66193480614262146</v>
      </c>
      <c r="I150" s="67">
        <f t="shared" ref="I150:I213" si="43">A150*H150</f>
        <v>-0.56244560682258782</v>
      </c>
      <c r="J150" s="67">
        <f t="shared" ref="J150:J213" si="44">-A150*G150</f>
        <v>-3.7394804858526851E-2</v>
      </c>
      <c r="K150" s="65">
        <f t="shared" ref="K150:K213" si="45">SQRT(E150^2+F150^2)</f>
        <v>0.78074222706908458</v>
      </c>
      <c r="L150" s="65">
        <f t="shared" ref="L150:L213" si="46">ATAN2(E150,F150)</f>
        <v>6.6388376220745018E-2</v>
      </c>
      <c r="M150" s="66">
        <f t="shared" ref="M150:M213" si="47">SQRT(G150^2+H150^2)</f>
        <v>0.66339620095649621</v>
      </c>
      <c r="N150" s="66">
        <f t="shared" ref="N150:N213" si="48">ATAN2(G150,H150)</f>
        <v>-1.5044079505741517</v>
      </c>
      <c r="O150" s="67">
        <f t="shared" ref="O150:O213" si="49">SQRT(I150^2+J150^2)</f>
        <v>0.56368735311734319</v>
      </c>
      <c r="P150" s="67">
        <f t="shared" ref="P150:P213" si="50">ATAN2(I150,J150)</f>
        <v>-3.075204277369048</v>
      </c>
    </row>
    <row r="151" spans="1:16">
      <c r="A151" s="68">
        <f t="shared" si="35"/>
        <v>0.85551102204408758</v>
      </c>
      <c r="B151" s="71">
        <f t="shared" si="42"/>
        <v>1.2681008911610807</v>
      </c>
      <c r="C151" s="71">
        <f t="shared" si="36"/>
        <v>8.5551102204408758E-2</v>
      </c>
      <c r="D151" s="71">
        <f t="shared" si="37"/>
        <v>1.6153988612519163</v>
      </c>
      <c r="E151" s="65">
        <f t="shared" si="38"/>
        <v>0.78500791450250029</v>
      </c>
      <c r="F151" s="65">
        <f t="shared" si="39"/>
        <v>5.2959739081472168E-2</v>
      </c>
      <c r="G151" s="66">
        <f t="shared" si="40"/>
        <v>4.530764050877846E-2</v>
      </c>
      <c r="H151" s="66">
        <f t="shared" si="41"/>
        <v>-0.6715829232487317</v>
      </c>
      <c r="I151" s="67">
        <f t="shared" si="43"/>
        <v>-0.57454659305587852</v>
      </c>
      <c r="J151" s="67">
        <f t="shared" si="44"/>
        <v>-3.8761185838071165E-2</v>
      </c>
      <c r="K151" s="65">
        <f t="shared" si="45"/>
        <v>0.78679232316739245</v>
      </c>
      <c r="L151" s="65">
        <f t="shared" si="46"/>
        <v>6.7361882703418904E-2</v>
      </c>
      <c r="M151" s="66">
        <f t="shared" si="47"/>
        <v>0.6731095045293779</v>
      </c>
      <c r="N151" s="66">
        <f t="shared" si="48"/>
        <v>-1.5034344440914778</v>
      </c>
      <c r="O151" s="67">
        <f t="shared" si="49"/>
        <v>0.57585260016751749</v>
      </c>
      <c r="P151" s="67">
        <f t="shared" si="50"/>
        <v>-3.0742307708863743</v>
      </c>
    </row>
    <row r="152" spans="1:16">
      <c r="A152" s="68">
        <f t="shared" si="35"/>
        <v>0.86132264529058056</v>
      </c>
      <c r="B152" s="71">
        <f t="shared" si="42"/>
        <v>1.2581233007096366</v>
      </c>
      <c r="C152" s="71">
        <f t="shared" si="36"/>
        <v>8.6132264529058061E-2</v>
      </c>
      <c r="D152" s="71">
        <f t="shared" si="37"/>
        <v>1.5902930067814143</v>
      </c>
      <c r="E152" s="65">
        <f t="shared" si="38"/>
        <v>0.7911267265495594</v>
      </c>
      <c r="F152" s="65">
        <f t="shared" si="39"/>
        <v>5.4161254662988614E-2</v>
      </c>
      <c r="G152" s="66">
        <f t="shared" si="40"/>
        <v>4.6650315138582144E-2</v>
      </c>
      <c r="H152" s="66">
        <f t="shared" si="41"/>
        <v>-0.68141536487174426</v>
      </c>
      <c r="I152" s="67">
        <f t="shared" si="43"/>
        <v>-0.58691848461297691</v>
      </c>
      <c r="J152" s="67">
        <f t="shared" si="44"/>
        <v>-4.0180972838802786E-2</v>
      </c>
      <c r="K152" s="65">
        <f t="shared" si="45"/>
        <v>0.79297852364845944</v>
      </c>
      <c r="L152" s="65">
        <f t="shared" si="46"/>
        <v>6.8354252169691307E-2</v>
      </c>
      <c r="M152" s="66">
        <f t="shared" si="47"/>
        <v>0.68301035964751033</v>
      </c>
      <c r="N152" s="66">
        <f t="shared" si="48"/>
        <v>-1.5024420746252054</v>
      </c>
      <c r="O152" s="67">
        <f t="shared" si="49"/>
        <v>0.58829228973246439</v>
      </c>
      <c r="P152" s="67">
        <f t="shared" si="50"/>
        <v>-3.073238401420102</v>
      </c>
    </row>
    <row r="153" spans="1:16">
      <c r="A153" s="68">
        <f t="shared" si="35"/>
        <v>0.86713426853707354</v>
      </c>
      <c r="B153" s="71">
        <f t="shared" si="42"/>
        <v>1.2480781603286744</v>
      </c>
      <c r="C153" s="71">
        <f t="shared" si="36"/>
        <v>8.6713426853707365E-2</v>
      </c>
      <c r="D153" s="71">
        <f t="shared" si="37"/>
        <v>1.5652183126861214</v>
      </c>
      <c r="E153" s="65">
        <f t="shared" si="38"/>
        <v>0.79738279971105586</v>
      </c>
      <c r="F153" s="65">
        <f t="shared" si="39"/>
        <v>5.5400212322392055E-2</v>
      </c>
      <c r="G153" s="66">
        <f t="shared" si="40"/>
        <v>4.8039422588976005E-2</v>
      </c>
      <c r="H153" s="66">
        <f t="shared" si="41"/>
        <v>-0.69143795077149028</v>
      </c>
      <c r="I153" s="67">
        <f t="shared" si="43"/>
        <v>-0.59956954168100929</v>
      </c>
      <c r="J153" s="67">
        <f t="shared" si="44"/>
        <v>-4.1656629567635078E-2</v>
      </c>
      <c r="K153" s="65">
        <f t="shared" si="45"/>
        <v>0.79930501862581094</v>
      </c>
      <c r="L153" s="65">
        <f t="shared" si="46"/>
        <v>6.9366091497681123E-2</v>
      </c>
      <c r="M153" s="66">
        <f t="shared" si="47"/>
        <v>0.69310477266410453</v>
      </c>
      <c r="N153" s="66">
        <f t="shared" si="48"/>
        <v>-1.5014302352972155</v>
      </c>
      <c r="O153" s="67">
        <f t="shared" si="49"/>
        <v>0.60101490006364289</v>
      </c>
      <c r="P153" s="67">
        <f t="shared" si="50"/>
        <v>-3.0722265620921121</v>
      </c>
    </row>
    <row r="154" spans="1:16">
      <c r="A154" s="68">
        <f t="shared" si="35"/>
        <v>0.87294589178356652</v>
      </c>
      <c r="B154" s="71">
        <f t="shared" si="42"/>
        <v>1.2379654700181937</v>
      </c>
      <c r="C154" s="71">
        <f t="shared" si="36"/>
        <v>8.7294589178356655E-2</v>
      </c>
      <c r="D154" s="71">
        <f t="shared" si="37"/>
        <v>1.5401788502571852</v>
      </c>
      <c r="E154" s="65">
        <f t="shared" si="38"/>
        <v>0.80378033357065859</v>
      </c>
      <c r="F154" s="65">
        <f t="shared" si="39"/>
        <v>5.6678215756423268E-2</v>
      </c>
      <c r="G154" s="66">
        <f t="shared" si="40"/>
        <v>4.94770155981923E-2</v>
      </c>
      <c r="H154" s="66">
        <f t="shared" si="41"/>
        <v>-0.70165674008693113</v>
      </c>
      <c r="I154" s="67">
        <f t="shared" si="43"/>
        <v>-0.61250836870113623</v>
      </c>
      <c r="J154" s="67">
        <f t="shared" si="44"/>
        <v>-4.319075750415341E-2</v>
      </c>
      <c r="K154" s="65">
        <f t="shared" si="45"/>
        <v>0.80577617535907009</v>
      </c>
      <c r="L154" s="65">
        <f t="shared" si="46"/>
        <v>7.0398033194358653E-2</v>
      </c>
      <c r="M154" s="66">
        <f t="shared" si="47"/>
        <v>0.70339900197677485</v>
      </c>
      <c r="N154" s="66">
        <f t="shared" si="48"/>
        <v>-1.500398293600538</v>
      </c>
      <c r="O154" s="67">
        <f t="shared" si="49"/>
        <v>0.61402926906028643</v>
      </c>
      <c r="P154" s="67">
        <f t="shared" si="50"/>
        <v>-3.0711946203954343</v>
      </c>
    </row>
    <row r="155" spans="1:16">
      <c r="A155" s="68">
        <f t="shared" si="35"/>
        <v>0.8787575150300595</v>
      </c>
      <c r="B155" s="71">
        <f t="shared" si="42"/>
        <v>1.2277852297781946</v>
      </c>
      <c r="C155" s="71">
        <f t="shared" si="36"/>
        <v>8.7875751503005958E-2</v>
      </c>
      <c r="D155" s="71">
        <f t="shared" si="37"/>
        <v>1.5151787181637122</v>
      </c>
      <c r="E155" s="65">
        <f t="shared" si="38"/>
        <v>0.81032370311152613</v>
      </c>
      <c r="F155" s="65">
        <f t="shared" si="39"/>
        <v>5.7996954715352038E-2</v>
      </c>
      <c r="G155" s="66">
        <f t="shared" si="40"/>
        <v>5.0965259804973649E-2</v>
      </c>
      <c r="H155" s="66">
        <f t="shared" si="41"/>
        <v>-0.71207804371624039</v>
      </c>
      <c r="I155" s="67">
        <f t="shared" si="43"/>
        <v>-0.62574393220354951</v>
      </c>
      <c r="J155" s="67">
        <f t="shared" si="44"/>
        <v>-4.4786105059080018E-2</v>
      </c>
      <c r="K155" s="65">
        <f t="shared" si="45"/>
        <v>0.8123965476173759</v>
      </c>
      <c r="L155" s="65">
        <f t="shared" si="46"/>
        <v>7.1450736766543413E-2</v>
      </c>
      <c r="M155" s="66">
        <f t="shared" si="47"/>
        <v>0.71389957140324467</v>
      </c>
      <c r="N155" s="66">
        <f t="shared" si="48"/>
        <v>-1.4993455900283532</v>
      </c>
      <c r="O155" s="67">
        <f t="shared" si="49"/>
        <v>0.62734461334733982</v>
      </c>
      <c r="P155" s="67">
        <f t="shared" si="50"/>
        <v>-3.0701419168232498</v>
      </c>
    </row>
    <row r="156" spans="1:16">
      <c r="A156" s="68">
        <f t="shared" si="35"/>
        <v>0.88456913827655248</v>
      </c>
      <c r="B156" s="71">
        <f t="shared" si="42"/>
        <v>1.2175374396086773</v>
      </c>
      <c r="C156" s="71">
        <f t="shared" si="36"/>
        <v>8.8456913827655248E-2</v>
      </c>
      <c r="D156" s="71">
        <f t="shared" si="37"/>
        <v>1.4902220424527668</v>
      </c>
      <c r="E156" s="65">
        <f t="shared" si="38"/>
        <v>0.81701746781622153</v>
      </c>
      <c r="F156" s="65">
        <f t="shared" si="39"/>
        <v>5.9358210593948399E-2</v>
      </c>
      <c r="G156" s="66">
        <f t="shared" si="40"/>
        <v>5.2506441194727062E-2</v>
      </c>
      <c r="H156" s="66">
        <f t="shared" si="41"/>
        <v>-0.722708437463086</v>
      </c>
      <c r="I156" s="67">
        <f t="shared" si="43"/>
        <v>-0.63928557975191569</v>
      </c>
      <c r="J156" s="67">
        <f t="shared" si="44"/>
        <v>-4.6445577441588191E-2</v>
      </c>
      <c r="K156" s="65">
        <f t="shared" si="45"/>
        <v>0.81917088564093032</v>
      </c>
      <c r="L156" s="65">
        <f t="shared" si="46"/>
        <v>7.2524890180468371E-2</v>
      </c>
      <c r="M156" s="66">
        <f t="shared" si="47"/>
        <v>0.72461328441263795</v>
      </c>
      <c r="N156" s="66">
        <f t="shared" si="48"/>
        <v>-1.4982714366144283</v>
      </c>
      <c r="O156" s="67">
        <f t="shared" si="49"/>
        <v>0.64097054857662961</v>
      </c>
      <c r="P156" s="67">
        <f t="shared" si="50"/>
        <v>-3.0690677634093246</v>
      </c>
    </row>
    <row r="157" spans="1:16">
      <c r="A157" s="68">
        <f t="shared" si="35"/>
        <v>0.89038076152304546</v>
      </c>
      <c r="B157" s="71">
        <f t="shared" si="42"/>
        <v>1.2072220995096417</v>
      </c>
      <c r="C157" s="71">
        <f t="shared" si="36"/>
        <v>8.9038076152304552E-2</v>
      </c>
      <c r="D157" s="71">
        <f t="shared" si="37"/>
        <v>1.4653129765493706</v>
      </c>
      <c r="E157" s="65">
        <f t="shared" si="38"/>
        <v>0.82386638133274381</v>
      </c>
      <c r="F157" s="65">
        <f t="shared" si="39"/>
        <v>6.0763862449357491E-2</v>
      </c>
      <c r="G157" s="66">
        <f t="shared" si="40"/>
        <v>5.4102974120740506E-2</v>
      </c>
      <c r="H157" s="66">
        <f t="shared" si="41"/>
        <v>-0.7335547760042842</v>
      </c>
      <c r="I157" s="67">
        <f t="shared" si="43"/>
        <v>-0.65314306007756162</v>
      </c>
      <c r="J157" s="67">
        <f t="shared" si="44"/>
        <v>-4.817224729828655E-2</v>
      </c>
      <c r="K157" s="65">
        <f t="shared" si="45"/>
        <v>0.82610414674547816</v>
      </c>
      <c r="L157" s="65">
        <f t="shared" si="46"/>
        <v>7.3621211416638951E-2</v>
      </c>
      <c r="M157" s="66">
        <f t="shared" si="47"/>
        <v>0.7355472392765845</v>
      </c>
      <c r="N157" s="66">
        <f t="shared" si="48"/>
        <v>-1.4971751153782578</v>
      </c>
      <c r="O157" s="67">
        <f t="shared" si="49"/>
        <v>0.65491711104325911</v>
      </c>
      <c r="P157" s="67">
        <f t="shared" si="50"/>
        <v>-3.0679714421731541</v>
      </c>
    </row>
    <row r="158" spans="1:16">
      <c r="A158" s="68">
        <f t="shared" si="35"/>
        <v>0.89619238476953844</v>
      </c>
      <c r="B158" s="71">
        <f t="shared" si="42"/>
        <v>1.1968392094810876</v>
      </c>
      <c r="C158" s="71">
        <f t="shared" si="36"/>
        <v>8.9619238476953855E-2</v>
      </c>
      <c r="D158" s="71">
        <f t="shared" si="37"/>
        <v>1.4404557012565038</v>
      </c>
      <c r="E158" s="65">
        <f t="shared" si="38"/>
        <v>0.83087540174757857</v>
      </c>
      <c r="F158" s="65">
        <f t="shared" si="39"/>
        <v>6.2215893483415947E-2</v>
      </c>
      <c r="G158" s="66">
        <f t="shared" si="40"/>
        <v>5.5757409951470126E-2</v>
      </c>
      <c r="H158" s="66">
        <f t="shared" si="41"/>
        <v>-0.74462420773851079</v>
      </c>
      <c r="I158" s="67">
        <f t="shared" si="43"/>
        <v>-0.66732654449030415</v>
      </c>
      <c r="J158" s="67">
        <f t="shared" si="44"/>
        <v>-4.9969366192980806E-2</v>
      </c>
      <c r="K158" s="65">
        <f t="shared" si="45"/>
        <v>0.83320150661838088</v>
      </c>
      <c r="L158" s="65">
        <f t="shared" si="46"/>
        <v>7.474045012730296E-2</v>
      </c>
      <c r="M158" s="66">
        <f t="shared" si="47"/>
        <v>0.74670884520989922</v>
      </c>
      <c r="N158" s="66">
        <f t="shared" si="48"/>
        <v>-1.4960558766675938</v>
      </c>
      <c r="O158" s="67">
        <f t="shared" si="49"/>
        <v>0.66919478071716765</v>
      </c>
      <c r="P158" s="67">
        <f t="shared" si="50"/>
        <v>-3.0668522034624903</v>
      </c>
    </row>
    <row r="159" spans="1:16">
      <c r="A159" s="68">
        <f t="shared" si="35"/>
        <v>0.90200400801603142</v>
      </c>
      <c r="B159" s="71">
        <f t="shared" si="42"/>
        <v>1.1863887695230151</v>
      </c>
      <c r="C159" s="71">
        <f t="shared" si="36"/>
        <v>9.0200400801603145E-2</v>
      </c>
      <c r="D159" s="71">
        <f t="shared" si="37"/>
        <v>1.4156544247551037</v>
      </c>
      <c r="E159" s="65">
        <f t="shared" si="38"/>
        <v>0.83804970251002497</v>
      </c>
      <c r="F159" s="65">
        <f t="shared" si="39"/>
        <v>6.3716398030689625E-2</v>
      </c>
      <c r="G159" s="66">
        <f t="shared" si="40"/>
        <v>5.7472446400026814E-2</v>
      </c>
      <c r="H159" s="66">
        <f t="shared" si="41"/>
        <v>-0.75592419058068527</v>
      </c>
      <c r="I159" s="67">
        <f t="shared" si="43"/>
        <v>-0.68184664966005248</v>
      </c>
      <c r="J159" s="67">
        <f t="shared" si="44"/>
        <v>-5.184037700331072E-2</v>
      </c>
      <c r="K159" s="65">
        <f t="shared" si="45"/>
        <v>0.84046837135917651</v>
      </c>
      <c r="L159" s="65">
        <f t="shared" si="46"/>
        <v>7.5883389404495086E-2</v>
      </c>
      <c r="M159" s="66">
        <f t="shared" si="47"/>
        <v>0.75810583957668343</v>
      </c>
      <c r="N159" s="66">
        <f t="shared" si="48"/>
        <v>-1.4949129373904015</v>
      </c>
      <c r="O159" s="67">
        <f t="shared" si="49"/>
        <v>0.68381450579852698</v>
      </c>
      <c r="P159" s="67">
        <f t="shared" si="50"/>
        <v>-3.0657092641852981</v>
      </c>
    </row>
    <row r="160" spans="1:16">
      <c r="A160" s="68">
        <f t="shared" si="35"/>
        <v>0.9078156312625244</v>
      </c>
      <c r="B160" s="71">
        <f t="shared" si="42"/>
        <v>1.1758707796354244</v>
      </c>
      <c r="C160" s="71">
        <f t="shared" si="36"/>
        <v>9.0781563126252449E-2</v>
      </c>
      <c r="D160" s="71">
        <f t="shared" si="37"/>
        <v>1.3909133826040665</v>
      </c>
      <c r="E160" s="65">
        <f t="shared" si="38"/>
        <v>0.8453946840557105</v>
      </c>
      <c r="F160" s="65">
        <f t="shared" si="39"/>
        <v>6.5267589097669984E-2</v>
      </c>
      <c r="G160" s="66">
        <f t="shared" si="40"/>
        <v>5.9250937597684329E-2</v>
      </c>
      <c r="H160" s="66">
        <f t="shared" si="41"/>
        <v>-0.76746250877201716</v>
      </c>
      <c r="I160" s="67">
        <f t="shared" si="43"/>
        <v>-0.69671446187118946</v>
      </c>
      <c r="J160" s="67">
        <f t="shared" si="44"/>
        <v>-5.3788927318138238E-2</v>
      </c>
      <c r="K160" s="65">
        <f t="shared" si="45"/>
        <v>0.84791039032215954</v>
      </c>
      <c r="L160" s="65">
        <f t="shared" si="46"/>
        <v>7.7050847667331251E-2</v>
      </c>
      <c r="M160" s="66">
        <f t="shared" si="47"/>
        <v>0.76974630624436469</v>
      </c>
      <c r="N160" s="66">
        <f t="shared" si="48"/>
        <v>-1.4937454791275653</v>
      </c>
      <c r="O160" s="67">
        <f t="shared" si="49"/>
        <v>0.69878772891522434</v>
      </c>
      <c r="P160" s="67">
        <f t="shared" si="50"/>
        <v>-3.0645418059224618</v>
      </c>
    </row>
    <row r="161" spans="1:16">
      <c r="A161" s="68">
        <f t="shared" si="35"/>
        <v>0.91362725450901738</v>
      </c>
      <c r="B161" s="71">
        <f t="shared" si="42"/>
        <v>1.1652852398183153</v>
      </c>
      <c r="C161" s="71">
        <f t="shared" si="36"/>
        <v>9.1362725450901738E-2</v>
      </c>
      <c r="D161" s="71">
        <f t="shared" si="37"/>
        <v>1.3662368377402456</v>
      </c>
      <c r="E161" s="65">
        <f t="shared" si="38"/>
        <v>0.85291598618120701</v>
      </c>
      <c r="F161" s="65">
        <f t="shared" si="39"/>
        <v>6.687180650319427E-2</v>
      </c>
      <c r="G161" s="66">
        <f t="shared" si="40"/>
        <v>6.1095904979571632E-2</v>
      </c>
      <c r="H161" s="66">
        <f t="shared" si="41"/>
        <v>-0.77924729078158717</v>
      </c>
      <c r="I161" s="67">
        <f t="shared" si="43"/>
        <v>-0.71194156286037136</v>
      </c>
      <c r="J161" s="67">
        <f t="shared" si="44"/>
        <v>-5.5818883928229833E-2</v>
      </c>
      <c r="K161" s="65">
        <f t="shared" si="45"/>
        <v>0.85553346982363088</v>
      </c>
      <c r="L161" s="65">
        <f t="shared" si="46"/>
        <v>7.8243680678011129E-2</v>
      </c>
      <c r="M161" s="66">
        <f t="shared" si="47"/>
        <v>0.78163869517553708</v>
      </c>
      <c r="N161" s="66">
        <f t="shared" si="48"/>
        <v>-1.4925526461168854</v>
      </c>
      <c r="O161" s="67">
        <f t="shared" si="49"/>
        <v>0.71412641509123664</v>
      </c>
      <c r="P161" s="67">
        <f t="shared" si="50"/>
        <v>-3.0633489729117818</v>
      </c>
    </row>
    <row r="162" spans="1:16">
      <c r="A162" s="68">
        <f t="shared" si="35"/>
        <v>0.91943887775551036</v>
      </c>
      <c r="B162" s="71">
        <f t="shared" si="42"/>
        <v>1.1546321500716876</v>
      </c>
      <c r="C162" s="71">
        <f t="shared" si="36"/>
        <v>9.1943887775551042E-2</v>
      </c>
      <c r="D162" s="71">
        <f t="shared" si="37"/>
        <v>1.3416290804784512</v>
      </c>
      <c r="E162" s="65">
        <f t="shared" si="38"/>
        <v>0.86061950122601927</v>
      </c>
      <c r="F162" s="65">
        <f t="shared" si="39"/>
        <v>6.8531525675309637E-2</v>
      </c>
      <c r="G162" s="66">
        <f t="shared" si="40"/>
        <v>6.3010549057779641E-2</v>
      </c>
      <c r="H162" s="66">
        <f t="shared" si="41"/>
        <v>-0.79128702838175824</v>
      </c>
      <c r="I162" s="67">
        <f t="shared" si="43"/>
        <v>-0.72754005735781646</v>
      </c>
      <c r="J162" s="67">
        <f t="shared" si="44"/>
        <v>-5.7934348512443445E-2</v>
      </c>
      <c r="K162" s="65">
        <f t="shared" si="45"/>
        <v>0.86334378778207921</v>
      </c>
      <c r="L162" s="65">
        <f t="shared" si="46"/>
        <v>7.9462783696852154E-2</v>
      </c>
      <c r="M162" s="66">
        <f t="shared" si="47"/>
        <v>0.79379184335554642</v>
      </c>
      <c r="N162" s="66">
        <f t="shared" si="48"/>
        <v>-1.4913335430980446</v>
      </c>
      <c r="O162" s="67">
        <f t="shared" si="49"/>
        <v>0.72984308162630152</v>
      </c>
      <c r="P162" s="67">
        <f t="shared" si="50"/>
        <v>-3.0621298698929409</v>
      </c>
    </row>
    <row r="163" spans="1:16">
      <c r="A163" s="68">
        <f t="shared" si="35"/>
        <v>0.92525050100200334</v>
      </c>
      <c r="B163" s="71">
        <f t="shared" si="42"/>
        <v>1.143911510395542</v>
      </c>
      <c r="C163" s="71">
        <f t="shared" si="36"/>
        <v>9.2525050100200346E-2</v>
      </c>
      <c r="D163" s="71">
        <f t="shared" si="37"/>
        <v>1.3170944285114548</v>
      </c>
      <c r="E163" s="65">
        <f t="shared" si="38"/>
        <v>0.86851138812299167</v>
      </c>
      <c r="F163" s="65">
        <f t="shared" si="39"/>
        <v>7.0249367165549179E-2</v>
      </c>
      <c r="G163" s="66">
        <f t="shared" si="40"/>
        <v>6.4998262164998058E-2</v>
      </c>
      <c r="H163" s="66">
        <f t="shared" si="41"/>
        <v>-0.8035905969867434</v>
      </c>
      <c r="I163" s="67">
        <f t="shared" si="43"/>
        <v>-0.74352260246248325</v>
      </c>
      <c r="J163" s="67">
        <f t="shared" si="44"/>
        <v>-6.0139674632424013E-2</v>
      </c>
      <c r="K163" s="65">
        <f t="shared" si="45"/>
        <v>0.87134780936574685</v>
      </c>
      <c r="L163" s="65">
        <f t="shared" si="46"/>
        <v>8.070909378763097E-2</v>
      </c>
      <c r="M163" s="66">
        <f t="shared" si="47"/>
        <v>0.80621499716265543</v>
      </c>
      <c r="N163" s="66">
        <f t="shared" si="48"/>
        <v>-1.4900872330072656</v>
      </c>
      <c r="O163" s="67">
        <f t="shared" si="49"/>
        <v>0.74595083004007556</v>
      </c>
      <c r="P163" s="67">
        <f t="shared" si="50"/>
        <v>-3.060883559802162</v>
      </c>
    </row>
    <row r="164" spans="1:16">
      <c r="A164" s="68">
        <f t="shared" si="35"/>
        <v>0.93106212424849633</v>
      </c>
      <c r="B164" s="71">
        <f t="shared" si="42"/>
        <v>1.1331233207898777</v>
      </c>
      <c r="C164" s="71">
        <f t="shared" si="36"/>
        <v>9.3106212424849635E-2</v>
      </c>
      <c r="D164" s="71">
        <f t="shared" si="37"/>
        <v>1.2926372269099813</v>
      </c>
      <c r="E164" s="65">
        <f t="shared" si="38"/>
        <v>0.87659808738340461</v>
      </c>
      <c r="F164" s="65">
        <f t="shared" si="39"/>
        <v>7.2028106948008777E-2</v>
      </c>
      <c r="G164" s="66">
        <f t="shared" si="40"/>
        <v>6.7062642260610927E-2</v>
      </c>
      <c r="H164" s="66">
        <f t="shared" si="41"/>
        <v>-0.81616727735136174</v>
      </c>
      <c r="I164" s="67">
        <f t="shared" si="43"/>
        <v>-0.75990243899287058</v>
      </c>
      <c r="J164" s="67">
        <f t="shared" si="44"/>
        <v>-6.2439486160881394E-2</v>
      </c>
      <c r="K164" s="65">
        <f t="shared" si="45"/>
        <v>0.87955230372886684</v>
      </c>
      <c r="L164" s="65">
        <f t="shared" si="46"/>
        <v>8.1983592285562443E-2</v>
      </c>
      <c r="M164" s="66">
        <f t="shared" si="47"/>
        <v>0.8189178362974574</v>
      </c>
      <c r="N164" s="66">
        <f t="shared" si="48"/>
        <v>-1.4888127345093343</v>
      </c>
      <c r="O164" s="67">
        <f t="shared" si="49"/>
        <v>0.76246338024809313</v>
      </c>
      <c r="P164" s="67">
        <f t="shared" si="50"/>
        <v>-3.0596090613042306</v>
      </c>
    </row>
    <row r="165" spans="1:16">
      <c r="A165" s="68">
        <f t="shared" si="35"/>
        <v>0.93687374749498931</v>
      </c>
      <c r="B165" s="71">
        <f t="shared" si="42"/>
        <v>1.1222675812546949</v>
      </c>
      <c r="C165" s="71">
        <f t="shared" si="36"/>
        <v>9.3687374749498939E-2</v>
      </c>
      <c r="D165" s="71">
        <f t="shared" si="37"/>
        <v>1.2682618481227164</v>
      </c>
      <c r="E165" s="65">
        <f t="shared" si="38"/>
        <v>0.88488633708873099</v>
      </c>
      <c r="F165" s="65">
        <f t="shared" si="39"/>
        <v>7.3870687577786226E-2</v>
      </c>
      <c r="G165" s="66">
        <f t="shared" si="40"/>
        <v>6.9207507901032139E-2</v>
      </c>
      <c r="H165" s="66">
        <f t="shared" si="41"/>
        <v>-0.82902677873543373</v>
      </c>
      <c r="I165" s="67">
        <f t="shared" si="43"/>
        <v>-0.7766934249675651</v>
      </c>
      <c r="J165" s="67">
        <f t="shared" si="44"/>
        <v>-6.4838697282029067E-2</v>
      </c>
      <c r="K165" s="65">
        <f t="shared" si="45"/>
        <v>0.8879643619253681</v>
      </c>
      <c r="L165" s="65">
        <f t="shared" si="46"/>
        <v>8.3287307441410122E-2</v>
      </c>
      <c r="M165" s="66">
        <f t="shared" si="47"/>
        <v>0.83191049939901662</v>
      </c>
      <c r="N165" s="66">
        <f t="shared" si="48"/>
        <v>-1.4875090193534866</v>
      </c>
      <c r="O165" s="67">
        <f t="shared" si="49"/>
        <v>0.77939510715238469</v>
      </c>
      <c r="P165" s="67">
        <f t="shared" si="50"/>
        <v>-3.0583053461483831</v>
      </c>
    </row>
    <row r="166" spans="1:16">
      <c r="A166" s="68">
        <f t="shared" si="35"/>
        <v>0.94268537074148229</v>
      </c>
      <c r="B166" s="71">
        <f t="shared" si="42"/>
        <v>1.1113442917899941</v>
      </c>
      <c r="C166" s="71">
        <f t="shared" si="36"/>
        <v>9.4268537074148229E-2</v>
      </c>
      <c r="D166" s="71">
        <f t="shared" si="37"/>
        <v>1.2439726919763034</v>
      </c>
      <c r="E166" s="65">
        <f t="shared" si="38"/>
        <v>0.8933831899672956</v>
      </c>
      <c r="F166" s="65">
        <f t="shared" si="39"/>
        <v>7.5780230291376816E-2</v>
      </c>
      <c r="G166" s="66">
        <f t="shared" si="40"/>
        <v>7.1436914487101461E-2</v>
      </c>
      <c r="H166" s="66">
        <f t="shared" si="41"/>
        <v>-0.84217926364852813</v>
      </c>
      <c r="I166" s="67">
        <f t="shared" si="43"/>
        <v>-0.79391007138330127</v>
      </c>
      <c r="J166" s="67">
        <f t="shared" si="44"/>
        <v>-6.7342534217900804E-2</v>
      </c>
      <c r="K166" s="65">
        <f t="shared" si="45"/>
        <v>0.89659141609718473</v>
      </c>
      <c r="L166" s="65">
        <f t="shared" si="46"/>
        <v>8.4621317256512382E-2</v>
      </c>
      <c r="M166" s="66">
        <f t="shared" si="47"/>
        <v>0.84520361148720513</v>
      </c>
      <c r="N166" s="66">
        <f t="shared" si="48"/>
        <v>-1.4861750095383843</v>
      </c>
      <c r="O166" s="67">
        <f t="shared" si="49"/>
        <v>0.79676107984685574</v>
      </c>
      <c r="P166" s="67">
        <f t="shared" si="50"/>
        <v>-3.0569713363332807</v>
      </c>
    </row>
    <row r="167" spans="1:16">
      <c r="A167" s="68">
        <f t="shared" si="35"/>
        <v>0.94849699398797527</v>
      </c>
      <c r="B167" s="71">
        <f t="shared" si="42"/>
        <v>1.1003534523957748</v>
      </c>
      <c r="C167" s="71">
        <f t="shared" si="36"/>
        <v>9.4849699398797532E-2</v>
      </c>
      <c r="D167" s="71">
        <f t="shared" si="37"/>
        <v>1.2197741856753428</v>
      </c>
      <c r="E167" s="65">
        <f t="shared" si="38"/>
        <v>0.90209603164093088</v>
      </c>
      <c r="F167" s="65">
        <f t="shared" si="39"/>
        <v>7.7760048140617793E-2</v>
      </c>
      <c r="G167" s="66">
        <f t="shared" si="40"/>
        <v>7.375517191373622E-2</v>
      </c>
      <c r="H167" s="66">
        <f t="shared" si="41"/>
        <v>-0.85563537429990433</v>
      </c>
      <c r="I167" s="67">
        <f t="shared" si="43"/>
        <v>-0.81156758047323529</v>
      </c>
      <c r="J167" s="67">
        <f t="shared" si="44"/>
        <v>-6.9956558851245146E-2</v>
      </c>
      <c r="K167" s="65">
        <f t="shared" si="45"/>
        <v>0.90544126004349201</v>
      </c>
      <c r="L167" s="65">
        <f t="shared" si="46"/>
        <v>8.5986752524938231E-2</v>
      </c>
      <c r="M167" s="66">
        <f t="shared" si="47"/>
        <v>0.85880831338393682</v>
      </c>
      <c r="N167" s="66">
        <f t="shared" si="48"/>
        <v>-1.4848095742699583</v>
      </c>
      <c r="O167" s="67">
        <f t="shared" si="49"/>
        <v>0.81457710365654701</v>
      </c>
      <c r="P167" s="67">
        <f t="shared" si="50"/>
        <v>-3.0556059010648551</v>
      </c>
    </row>
    <row r="168" spans="1:16">
      <c r="A168" s="68">
        <f t="shared" si="35"/>
        <v>0.95430861723446825</v>
      </c>
      <c r="B168" s="71">
        <f t="shared" si="42"/>
        <v>1.0892950630720373</v>
      </c>
      <c r="C168" s="71">
        <f t="shared" si="36"/>
        <v>9.5430861723446836E-2</v>
      </c>
      <c r="D168" s="71">
        <f t="shared" si="37"/>
        <v>1.1956707838023932</v>
      </c>
      <c r="E168" s="65">
        <f t="shared" si="38"/>
        <v>0.91103260013423848</v>
      </c>
      <c r="F168" s="65">
        <f t="shared" si="39"/>
        <v>7.9813660261869007E-2</v>
      </c>
      <c r="G168" s="66">
        <f t="shared" si="40"/>
        <v>7.6166863760925838E-2</v>
      </c>
      <c r="H168" s="66">
        <f t="shared" si="41"/>
        <v>-0.86940626088962736</v>
      </c>
      <c r="I168" s="67">
        <f t="shared" si="43"/>
        <v>-0.82968188664456965</v>
      </c>
      <c r="J168" s="67">
        <f t="shared" si="44"/>
        <v>-7.2686694434775267E-2</v>
      </c>
      <c r="K168" s="65">
        <f t="shared" si="45"/>
        <v>0.91452207128737373</v>
      </c>
      <c r="L168" s="65">
        <f t="shared" si="46"/>
        <v>8.7384800100571064E-2</v>
      </c>
      <c r="M168" s="66">
        <f t="shared" si="47"/>
        <v>0.87273629328065538</v>
      </c>
      <c r="N168" s="66">
        <f t="shared" si="48"/>
        <v>-1.4834115266943255</v>
      </c>
      <c r="O168" s="67">
        <f t="shared" si="49"/>
        <v>0.8328597652509977</v>
      </c>
      <c r="P168" s="67">
        <f t="shared" si="50"/>
        <v>-3.0542078534892219</v>
      </c>
    </row>
    <row r="169" spans="1:16">
      <c r="A169" s="68">
        <f t="shared" si="35"/>
        <v>0.96012024048096123</v>
      </c>
      <c r="B169" s="71">
        <f t="shared" si="42"/>
        <v>1.0781691238187812</v>
      </c>
      <c r="C169" s="71">
        <f t="shared" si="36"/>
        <v>9.6012024048096126E-2</v>
      </c>
      <c r="D169" s="71">
        <f t="shared" si="37"/>
        <v>1.1716669683179706</v>
      </c>
      <c r="E169" s="65">
        <f t="shared" si="38"/>
        <v>0.92020100674732375</v>
      </c>
      <c r="F169" s="65">
        <f t="shared" si="39"/>
        <v>8.1944807393460703E-2</v>
      </c>
      <c r="G169" s="66">
        <f t="shared" si="40"/>
        <v>7.8676868180775544E-2</v>
      </c>
      <c r="H169" s="66">
        <f t="shared" si="41"/>
        <v>-0.88350361188906312</v>
      </c>
      <c r="I169" s="67">
        <f t="shared" si="43"/>
        <v>-0.84826970031272508</v>
      </c>
      <c r="J169" s="67">
        <f t="shared" si="44"/>
        <v>-7.5539253598015096E-2</v>
      </c>
      <c r="K169" s="65">
        <f t="shared" si="45"/>
        <v>0.92384243476771488</v>
      </c>
      <c r="L169" s="65">
        <f t="shared" si="46"/>
        <v>8.881670640868225E-2</v>
      </c>
      <c r="M169" s="66">
        <f t="shared" si="47"/>
        <v>0.88699982063569516</v>
      </c>
      <c r="N169" s="66">
        <f t="shared" si="48"/>
        <v>-1.4819796203862143</v>
      </c>
      <c r="O169" s="67">
        <f t="shared" si="49"/>
        <v>0.85162648109531314</v>
      </c>
      <c r="P169" s="67">
        <f t="shared" si="50"/>
        <v>-3.0527759471811109</v>
      </c>
    </row>
    <row r="170" spans="1:16">
      <c r="A170" s="68">
        <f t="shared" si="35"/>
        <v>0.96593186372745421</v>
      </c>
      <c r="B170" s="71">
        <f t="shared" si="42"/>
        <v>1.0669756346360069</v>
      </c>
      <c r="C170" s="71">
        <f t="shared" si="36"/>
        <v>9.6593186372745429E-2</v>
      </c>
      <c r="D170" s="71">
        <f t="shared" si="37"/>
        <v>1.1477672485605497</v>
      </c>
      <c r="E170" s="65">
        <f t="shared" si="38"/>
        <v>0.92960975840191817</v>
      </c>
      <c r="F170" s="65">
        <f t="shared" si="39"/>
        <v>8.4157468767196417E-2</v>
      </c>
      <c r="G170" s="66">
        <f t="shared" si="40"/>
        <v>8.1290380652883049E-2</v>
      </c>
      <c r="H170" s="66">
        <f t="shared" si="41"/>
        <v>-0.89793968647239331</v>
      </c>
      <c r="I170" s="67">
        <f t="shared" si="43"/>
        <v>-0.86734855486912477</v>
      </c>
      <c r="J170" s="67">
        <f t="shared" si="44"/>
        <v>-7.8520968887153514E-2</v>
      </c>
      <c r="K170" s="65">
        <f t="shared" si="45"/>
        <v>0.93341136829662319</v>
      </c>
      <c r="L170" s="65">
        <f t="shared" si="46"/>
        <v>9.0283781223515103E-2</v>
      </c>
      <c r="M170" s="66">
        <f t="shared" si="47"/>
        <v>0.90161178260315045</v>
      </c>
      <c r="N170" s="66">
        <f t="shared" si="48"/>
        <v>-1.4805125455713815</v>
      </c>
      <c r="O170" s="67">
        <f t="shared" si="49"/>
        <v>0.87089554952849346</v>
      </c>
      <c r="P170" s="67">
        <f t="shared" si="50"/>
        <v>-3.051308872366278</v>
      </c>
    </row>
    <row r="171" spans="1:16">
      <c r="A171" s="68">
        <f t="shared" si="35"/>
        <v>0.97174348697394719</v>
      </c>
      <c r="B171" s="71">
        <f t="shared" si="42"/>
        <v>1.0557145955237142</v>
      </c>
      <c r="C171" s="71">
        <f t="shared" si="36"/>
        <v>9.7174348697394719E-2</v>
      </c>
      <c r="D171" s="71">
        <f t="shared" si="37"/>
        <v>1.1239761612465622</v>
      </c>
      <c r="E171" s="65">
        <f t="shared" si="38"/>
        <v>0.93926778158075741</v>
      </c>
      <c r="F171" s="65">
        <f t="shared" si="39"/>
        <v>8.6455880514068981E-2</v>
      </c>
      <c r="G171" s="66">
        <f t="shared" si="40"/>
        <v>8.4012938800144321E-2</v>
      </c>
      <c r="H171" s="66">
        <f t="shared" si="41"/>
        <v>-0.91272734927556898</v>
      </c>
      <c r="I171" s="67">
        <f t="shared" si="43"/>
        <v>-0.88693685704152925</v>
      </c>
      <c r="J171" s="67">
        <f t="shared" si="44"/>
        <v>-8.1639026100581061E-2</v>
      </c>
      <c r="K171" s="65">
        <f t="shared" si="45"/>
        <v>0.94323834993658973</v>
      </c>
      <c r="L171" s="65">
        <f t="shared" si="46"/>
        <v>9.1787401735581656E-2</v>
      </c>
      <c r="M171" s="66">
        <f t="shared" si="47"/>
        <v>0.91658572321493381</v>
      </c>
      <c r="N171" s="66">
        <f t="shared" si="48"/>
        <v>-1.479008925059315</v>
      </c>
      <c r="O171" s="67">
        <f t="shared" si="49"/>
        <v>0.89068620678741706</v>
      </c>
      <c r="P171" s="67">
        <f t="shared" si="50"/>
        <v>-3.0498052518542114</v>
      </c>
    </row>
    <row r="172" spans="1:16">
      <c r="A172" s="68">
        <f t="shared" si="35"/>
        <v>0.97755511022044017</v>
      </c>
      <c r="B172" s="71">
        <f t="shared" si="42"/>
        <v>1.0443860064819031</v>
      </c>
      <c r="C172" s="71">
        <f t="shared" si="36"/>
        <v>9.7755511022044023E-2</v>
      </c>
      <c r="D172" s="71">
        <f t="shared" si="37"/>
        <v>1.1002982704703985</v>
      </c>
      <c r="E172" s="65">
        <f t="shared" si="38"/>
        <v>0.94918444799100521</v>
      </c>
      <c r="F172" s="65">
        <f t="shared" si="39"/>
        <v>8.88445557405554E-2</v>
      </c>
      <c r="G172" s="66">
        <f t="shared" si="40"/>
        <v>8.6850449479444675E-2</v>
      </c>
      <c r="H172" s="66">
        <f t="shared" si="41"/>
        <v>-0.92788010767537477</v>
      </c>
      <c r="I172" s="67">
        <f t="shared" si="43"/>
        <v>-0.90705394092995484</v>
      </c>
      <c r="J172" s="67">
        <f t="shared" si="44"/>
        <v>-8.4901100713573305E-2</v>
      </c>
      <c r="K172" s="65">
        <f t="shared" si="45"/>
        <v>0.95333334746704734</v>
      </c>
      <c r="L172" s="65">
        <f t="shared" si="46"/>
        <v>9.3329016934808259E-2</v>
      </c>
      <c r="M172" s="66">
        <f t="shared" si="47"/>
        <v>0.93193588555997053</v>
      </c>
      <c r="N172" s="66">
        <f t="shared" si="48"/>
        <v>-1.4774673098600883</v>
      </c>
      <c r="O172" s="67">
        <f t="shared" si="49"/>
        <v>0.91101868732696056</v>
      </c>
      <c r="P172" s="67">
        <f t="shared" si="50"/>
        <v>-3.0482636366549847</v>
      </c>
    </row>
    <row r="173" spans="1:16">
      <c r="A173" s="68">
        <f t="shared" si="35"/>
        <v>0.98336673346693315</v>
      </c>
      <c r="B173" s="71">
        <f t="shared" si="42"/>
        <v>1.0329898675105738</v>
      </c>
      <c r="C173" s="71">
        <f t="shared" si="36"/>
        <v>9.8336673346693326E-2</v>
      </c>
      <c r="D173" s="71">
        <f t="shared" si="37"/>
        <v>1.076738167704407</v>
      </c>
      <c r="E173" s="65">
        <f t="shared" si="38"/>
        <v>0.95936960209453326</v>
      </c>
      <c r="F173" s="65">
        <f t="shared" si="39"/>
        <v>9.1328306450161365E-2</v>
      </c>
      <c r="G173" s="66">
        <f t="shared" si="40"/>
        <v>8.9809218386962222E-2</v>
      </c>
      <c r="H173" s="66">
        <f t="shared" si="41"/>
        <v>-0.94341215179917259</v>
      </c>
      <c r="I173" s="67">
        <f t="shared" si="43"/>
        <v>-0.92772012602776288</v>
      </c>
      <c r="J173" s="67">
        <f t="shared" si="44"/>
        <v>-8.8315397720405475E-2</v>
      </c>
      <c r="K173" s="65">
        <f t="shared" si="45"/>
        <v>0.96370685012719381</v>
      </c>
      <c r="L173" s="65">
        <f t="shared" si="46"/>
        <v>9.4910152338381126E-2</v>
      </c>
      <c r="M173" s="66">
        <f t="shared" si="47"/>
        <v>0.94767725722928597</v>
      </c>
      <c r="N173" s="66">
        <f t="shared" si="48"/>
        <v>-1.4758861744565155</v>
      </c>
      <c r="O173" s="67">
        <f t="shared" si="49"/>
        <v>0.93191428882246552</v>
      </c>
      <c r="P173" s="67">
        <f t="shared" si="50"/>
        <v>-3.046682501251412</v>
      </c>
    </row>
    <row r="174" spans="1:16">
      <c r="A174" s="68">
        <f t="shared" si="35"/>
        <v>0.98917835671342613</v>
      </c>
      <c r="B174" s="71">
        <f t="shared" si="42"/>
        <v>1.0215261786097258</v>
      </c>
      <c r="C174" s="71">
        <f t="shared" si="36"/>
        <v>9.8917835671342616E-2</v>
      </c>
      <c r="D174" s="71">
        <f t="shared" si="37"/>
        <v>1.0533004717988921</v>
      </c>
      <c r="E174" s="65">
        <f t="shared" si="38"/>
        <v>0.96983359066107688</v>
      </c>
      <c r="F174" s="65">
        <f t="shared" si="39"/>
        <v>9.3912267505590868E-2</v>
      </c>
      <c r="G174" s="66">
        <f t="shared" si="40"/>
        <v>9.2895982446412062E-2</v>
      </c>
      <c r="H174" s="66">
        <f t="shared" si="41"/>
        <v>-0.95933839749560557</v>
      </c>
      <c r="I174" s="67">
        <f t="shared" si="43"/>
        <v>-0.94895677956679469</v>
      </c>
      <c r="J174" s="67">
        <f t="shared" si="44"/>
        <v>-9.1890695261621164E-2</v>
      </c>
      <c r="K174" s="65">
        <f t="shared" si="45"/>
        <v>0.97436990284111247</v>
      </c>
      <c r="L174" s="65">
        <f t="shared" si="46"/>
        <v>9.6532415095179999E-2</v>
      </c>
      <c r="M174" s="66">
        <f t="shared" si="47"/>
        <v>0.96382561932339228</v>
      </c>
      <c r="N174" s="66">
        <f t="shared" si="48"/>
        <v>-1.4742639116997167</v>
      </c>
      <c r="O174" s="67">
        <f t="shared" si="49"/>
        <v>0.95339544228061324</v>
      </c>
      <c r="P174" s="67">
        <f t="shared" si="50"/>
        <v>-3.0450602384946133</v>
      </c>
    </row>
    <row r="175" spans="1:16">
      <c r="A175" s="68">
        <f t="shared" si="35"/>
        <v>0.99498997995991911</v>
      </c>
      <c r="B175" s="71">
        <f t="shared" si="42"/>
        <v>1.0099949397793597</v>
      </c>
      <c r="C175" s="71">
        <f t="shared" si="36"/>
        <v>9.949899799599192E-2</v>
      </c>
      <c r="D175" s="71">
        <f t="shared" si="37"/>
        <v>1.029989828982119</v>
      </c>
      <c r="E175" s="65">
        <f t="shared" si="38"/>
        <v>0.98058729451482141</v>
      </c>
      <c r="F175" s="65">
        <f t="shared" si="39"/>
        <v>9.660192285036559E-2</v>
      </c>
      <c r="G175" s="66">
        <f t="shared" si="40"/>
        <v>9.6117945280974906E-2</v>
      </c>
      <c r="H175" s="66">
        <f t="shared" si="41"/>
        <v>-0.97567453251825342</v>
      </c>
      <c r="I175" s="67">
        <f t="shared" si="43"/>
        <v>-0.97078638355774038</v>
      </c>
      <c r="J175" s="67">
        <f t="shared" si="44"/>
        <v>-9.563639244890583E-2</v>
      </c>
      <c r="K175" s="65">
        <f t="shared" si="45"/>
        <v>0.98533414315260848</v>
      </c>
      <c r="L175" s="65">
        <f t="shared" si="46"/>
        <v>9.8197499502084756E-2</v>
      </c>
      <c r="M175" s="66">
        <f t="shared" si="47"/>
        <v>0.98039759934923787</v>
      </c>
      <c r="N175" s="66">
        <f t="shared" si="48"/>
        <v>-1.4725988272928119</v>
      </c>
      <c r="O175" s="67">
        <f t="shared" si="49"/>
        <v>0.97548578772925099</v>
      </c>
      <c r="P175" s="67">
        <f t="shared" si="50"/>
        <v>-3.0433951540877082</v>
      </c>
    </row>
    <row r="176" spans="1:16">
      <c r="A176" s="68">
        <f t="shared" si="35"/>
        <v>1.0008016032064122</v>
      </c>
      <c r="B176" s="71">
        <f t="shared" si="42"/>
        <v>0.99839615101947499</v>
      </c>
      <c r="C176" s="71">
        <f t="shared" si="36"/>
        <v>0.10008016032064122</v>
      </c>
      <c r="D176" s="71">
        <f t="shared" si="37"/>
        <v>1.0068109128603075</v>
      </c>
      <c r="E176" s="65">
        <f t="shared" si="38"/>
        <v>0.99164216266098415</v>
      </c>
      <c r="F176" s="65">
        <f t="shared" si="39"/>
        <v>9.9403134235322987E-2</v>
      </c>
      <c r="G176" s="66">
        <f t="shared" si="40"/>
        <v>9.9482816106453445E-2</v>
      </c>
      <c r="H176" s="66">
        <f t="shared" si="41"/>
        <v>-0.99243706619818672</v>
      </c>
      <c r="I176" s="67">
        <f t="shared" si="43"/>
        <v>-0.9932326069326135</v>
      </c>
      <c r="J176" s="67">
        <f t="shared" si="44"/>
        <v>-9.9562561850827291E-2</v>
      </c>
      <c r="K176" s="65">
        <f t="shared" si="45"/>
        <v>0.99661184112108536</v>
      </c>
      <c r="L176" s="65">
        <f t="shared" si="46"/>
        <v>9.9907192971250058E-2</v>
      </c>
      <c r="M176" s="66">
        <f t="shared" si="47"/>
        <v>0.99741072836847633</v>
      </c>
      <c r="N176" s="66">
        <f t="shared" si="48"/>
        <v>-1.4708891338236465</v>
      </c>
      <c r="O176" s="67">
        <f t="shared" si="49"/>
        <v>0.99821025600644642</v>
      </c>
      <c r="P176" s="67">
        <f t="shared" si="50"/>
        <v>-3.0416854606185431</v>
      </c>
    </row>
    <row r="177" spans="1:16">
      <c r="A177" s="68">
        <f t="shared" si="35"/>
        <v>1.0066132264529053</v>
      </c>
      <c r="B177" s="71">
        <f t="shared" si="42"/>
        <v>0.98672981233007206</v>
      </c>
      <c r="C177" s="71">
        <f t="shared" si="36"/>
        <v>0.10066132264529054</v>
      </c>
      <c r="D177" s="71">
        <f t="shared" si="37"/>
        <v>0.98376842441763845</v>
      </c>
      <c r="E177" s="65">
        <f t="shared" si="38"/>
        <v>1.0030102489965429</v>
      </c>
      <c r="F177" s="65">
        <f t="shared" si="39"/>
        <v>0.10232217272563821</v>
      </c>
      <c r="G177" s="66">
        <f t="shared" si="40"/>
        <v>0.10299885242502614</v>
      </c>
      <c r="H177" s="66">
        <f t="shared" si="41"/>
        <v>-1.009643382907742</v>
      </c>
      <c r="I177" s="67">
        <f t="shared" si="43"/>
        <v>-1.0163203832355883</v>
      </c>
      <c r="J177" s="67">
        <f t="shared" si="44"/>
        <v>-0.10368000716050221</v>
      </c>
      <c r="K177" s="65">
        <f t="shared" si="45"/>
        <v>1.0082159424564769</v>
      </c>
      <c r="L177" s="65">
        <f t="shared" si="46"/>
        <v>0.10166338249171637</v>
      </c>
      <c r="M177" s="66">
        <f t="shared" si="47"/>
        <v>1.0148835027973711</v>
      </c>
      <c r="N177" s="66">
        <f t="shared" si="48"/>
        <v>-1.4691329443031802</v>
      </c>
      <c r="O177" s="67">
        <f t="shared" si="49"/>
        <v>1.021595157224688</v>
      </c>
      <c r="P177" s="67">
        <f t="shared" si="50"/>
        <v>-3.0399292710980768</v>
      </c>
    </row>
    <row r="178" spans="1:16">
      <c r="A178" s="68">
        <f t="shared" si="35"/>
        <v>1.0124248496993984</v>
      </c>
      <c r="B178" s="71">
        <f t="shared" si="42"/>
        <v>0.97499592371115051</v>
      </c>
      <c r="C178" s="71">
        <f t="shared" si="36"/>
        <v>0.10124248496993984</v>
      </c>
      <c r="D178" s="71">
        <f t="shared" si="37"/>
        <v>0.96086709201624809</v>
      </c>
      <c r="E178" s="65">
        <f t="shared" si="38"/>
        <v>1.0147042518286842</v>
      </c>
      <c r="F178" s="65">
        <f t="shared" si="39"/>
        <v>0.10536575329840504</v>
      </c>
      <c r="G178" s="66">
        <f t="shared" si="40"/>
        <v>0.10667490694660162</v>
      </c>
      <c r="H178" s="66">
        <f t="shared" si="41"/>
        <v>-1.027311799646996</v>
      </c>
      <c r="I178" s="67">
        <f t="shared" si="43"/>
        <v>-1.0400759943520284</v>
      </c>
      <c r="J178" s="67">
        <f t="shared" si="44"/>
        <v>-0.10800032663211045</v>
      </c>
      <c r="K178" s="65">
        <f t="shared" si="45"/>
        <v>1.0201601152012121</v>
      </c>
      <c r="L178" s="65">
        <f t="shared" si="46"/>
        <v>0.10346806163353112</v>
      </c>
      <c r="M178" s="66">
        <f t="shared" si="47"/>
        <v>1.032835451301908</v>
      </c>
      <c r="N178" s="66">
        <f t="shared" si="48"/>
        <v>-1.4673282651613655</v>
      </c>
      <c r="O178" s="67">
        <f t="shared" si="49"/>
        <v>1.0456682765485443</v>
      </c>
      <c r="P178" s="67">
        <f t="shared" si="50"/>
        <v>-3.0381245919562621</v>
      </c>
    </row>
    <row r="179" spans="1:16">
      <c r="A179" s="68">
        <f t="shared" si="35"/>
        <v>1.0182364729458915</v>
      </c>
      <c r="B179" s="71">
        <f t="shared" si="42"/>
        <v>0.96319448516271078</v>
      </c>
      <c r="C179" s="71">
        <f t="shared" si="36"/>
        <v>0.10182364729458915</v>
      </c>
      <c r="D179" s="71">
        <f t="shared" si="37"/>
        <v>0.93811167139623242</v>
      </c>
      <c r="E179" s="65">
        <f t="shared" si="38"/>
        <v>1.0267375564458616</v>
      </c>
      <c r="F179" s="65">
        <f t="shared" si="39"/>
        <v>0.10854107287999155</v>
      </c>
      <c r="G179" s="66">
        <f t="shared" si="40"/>
        <v>0.11052047921908556</v>
      </c>
      <c r="H179" s="66">
        <f t="shared" si="41"/>
        <v>-1.0454616281165172</v>
      </c>
      <c r="I179" s="67">
        <f t="shared" si="43"/>
        <v>-1.0645271608136317</v>
      </c>
      <c r="J179" s="67">
        <f t="shared" si="44"/>
        <v>-0.11253598294833138</v>
      </c>
      <c r="K179" s="65">
        <f t="shared" si="45"/>
        <v>1.0324588003006989</v>
      </c>
      <c r="L179" s="65">
        <f t="shared" si="46"/>
        <v>0.1053233381479612</v>
      </c>
      <c r="M179" s="66">
        <f t="shared" si="47"/>
        <v>1.05128720728013</v>
      </c>
      <c r="N179" s="66">
        <f t="shared" si="48"/>
        <v>-1.4654729886469353</v>
      </c>
      <c r="O179" s="67">
        <f t="shared" si="49"/>
        <v>1.0704589779940561</v>
      </c>
      <c r="P179" s="67">
        <f t="shared" si="50"/>
        <v>-3.0362693154418321</v>
      </c>
    </row>
    <row r="180" spans="1:16">
      <c r="A180" s="68">
        <f t="shared" si="35"/>
        <v>1.0240480961923846</v>
      </c>
      <c r="B180" s="71">
        <f t="shared" si="42"/>
        <v>0.95132549668475264</v>
      </c>
      <c r="C180" s="71">
        <f t="shared" si="36"/>
        <v>0.10240480961923847</v>
      </c>
      <c r="D180" s="71">
        <f t="shared" si="37"/>
        <v>0.91550694567564384</v>
      </c>
      <c r="E180" s="65">
        <f t="shared" si="38"/>
        <v>1.0391242810098777</v>
      </c>
      <c r="F180" s="65">
        <f t="shared" si="39"/>
        <v>0.11185585221711644</v>
      </c>
      <c r="G180" s="66">
        <f t="shared" si="40"/>
        <v>0.11454577251091481</v>
      </c>
      <c r="H180" s="66">
        <f t="shared" si="41"/>
        <v>-1.0641132416754457</v>
      </c>
      <c r="I180" s="67">
        <f t="shared" si="43"/>
        <v>-1.0897031392708469</v>
      </c>
      <c r="J180" s="67">
        <f t="shared" si="44"/>
        <v>-0.11730038026668829</v>
      </c>
      <c r="K180" s="65">
        <f t="shared" si="45"/>
        <v>1.0451272664415145</v>
      </c>
      <c r="L180" s="65">
        <f t="shared" si="46"/>
        <v>0.1072314422234743</v>
      </c>
      <c r="M180" s="66">
        <f t="shared" si="47"/>
        <v>1.0702605874781841</v>
      </c>
      <c r="N180" s="66">
        <f t="shared" si="48"/>
        <v>-1.4635648845714224</v>
      </c>
      <c r="O180" s="67">
        <f t="shared" si="49"/>
        <v>1.0959983170367773</v>
      </c>
      <c r="P180" s="67">
        <f t="shared" si="50"/>
        <v>-3.0343612113663188</v>
      </c>
    </row>
    <row r="181" spans="1:16">
      <c r="A181" s="68">
        <f t="shared" si="35"/>
        <v>1.0298597194388777</v>
      </c>
      <c r="B181" s="71">
        <f t="shared" si="42"/>
        <v>0.93938895827727609</v>
      </c>
      <c r="C181" s="71">
        <f t="shared" si="36"/>
        <v>0.10298597194388777</v>
      </c>
      <c r="D181" s="71">
        <f t="shared" si="37"/>
        <v>0.89305772535049321</v>
      </c>
      <c r="E181" s="65">
        <f t="shared" si="38"/>
        <v>1.0518793260632726</v>
      </c>
      <c r="F181" s="65">
        <f t="shared" si="39"/>
        <v>0.11531838202672672</v>
      </c>
      <c r="G181" s="66">
        <f t="shared" si="40"/>
        <v>0.11876175656019008</v>
      </c>
      <c r="H181" s="66">
        <f t="shared" si="41"/>
        <v>-1.0832881476230776</v>
      </c>
      <c r="I181" s="67">
        <f t="shared" si="43"/>
        <v>-1.1156348277825641</v>
      </c>
      <c r="J181" s="67">
        <f t="shared" si="44"/>
        <v>-0.12230794929114565</v>
      </c>
      <c r="K181" s="65">
        <f t="shared" si="45"/>
        <v>1.0581816695788047</v>
      </c>
      <c r="L181" s="65">
        <f t="shared" si="46"/>
        <v>0.10919473546404804</v>
      </c>
      <c r="M181" s="66">
        <f t="shared" si="47"/>
        <v>1.0897786773477909</v>
      </c>
      <c r="N181" s="66">
        <f t="shared" si="48"/>
        <v>-1.4616015913308487</v>
      </c>
      <c r="O181" s="67">
        <f t="shared" si="49"/>
        <v>1.1223191629038671</v>
      </c>
      <c r="P181" s="67">
        <f t="shared" si="50"/>
        <v>-3.0323979181257452</v>
      </c>
    </row>
    <row r="182" spans="1:16">
      <c r="A182" s="68">
        <f t="shared" si="35"/>
        <v>1.0356713426853708</v>
      </c>
      <c r="B182" s="71">
        <f t="shared" si="42"/>
        <v>0.92738486994028135</v>
      </c>
      <c r="C182" s="71">
        <f t="shared" si="36"/>
        <v>0.10356713426853709</v>
      </c>
      <c r="D182" s="71">
        <f t="shared" si="37"/>
        <v>0.87076884829474976</v>
      </c>
      <c r="E182" s="65">
        <f t="shared" si="38"/>
        <v>1.065018427974777</v>
      </c>
      <c r="F182" s="65">
        <f t="shared" si="39"/>
        <v>0.11893757392832256</v>
      </c>
      <c r="G182" s="66">
        <f t="shared" si="40"/>
        <v>0.12318023688608637</v>
      </c>
      <c r="H182" s="66">
        <f t="shared" si="41"/>
        <v>-1.1030090652853002</v>
      </c>
      <c r="I182" s="67">
        <f t="shared" si="43"/>
        <v>-1.1423548796381626</v>
      </c>
      <c r="J182" s="67">
        <f t="shared" si="44"/>
        <v>-0.1275742413281151</v>
      </c>
      <c r="K182" s="65">
        <f t="shared" si="45"/>
        <v>1.0716391176220754</v>
      </c>
      <c r="L182" s="65">
        <f t="shared" si="46"/>
        <v>0.11121572066414846</v>
      </c>
      <c r="M182" s="66">
        <f t="shared" si="47"/>
        <v>1.1098659238218209</v>
      </c>
      <c r="N182" s="66">
        <f t="shared" si="48"/>
        <v>-1.4595806061307481</v>
      </c>
      <c r="O182" s="67">
        <f t="shared" si="49"/>
        <v>1.1494563315252846</v>
      </c>
      <c r="P182" s="67">
        <f t="shared" si="50"/>
        <v>-3.0303769329256447</v>
      </c>
    </row>
    <row r="183" spans="1:16">
      <c r="A183" s="68">
        <f t="shared" si="35"/>
        <v>1.0414829659318638</v>
      </c>
      <c r="B183" s="71">
        <f t="shared" si="42"/>
        <v>0.91531323167376821</v>
      </c>
      <c r="C183" s="71">
        <f t="shared" si="36"/>
        <v>0.10414829659318639</v>
      </c>
      <c r="D183" s="71">
        <f t="shared" si="37"/>
        <v>0.84864517976033971</v>
      </c>
      <c r="E183" s="65">
        <f t="shared" si="38"/>
        <v>1.0785582166769108</v>
      </c>
      <c r="F183" s="65">
        <f t="shared" si="39"/>
        <v>0.12272301672955738</v>
      </c>
      <c r="G183" s="66">
        <f t="shared" si="40"/>
        <v>0.12781393145160516</v>
      </c>
      <c r="H183" s="66">
        <f t="shared" si="41"/>
        <v>-1.1233000104348509</v>
      </c>
      <c r="I183" s="67">
        <f t="shared" si="43"/>
        <v>-1.1698978264989821</v>
      </c>
      <c r="J183" s="67">
        <f t="shared" si="44"/>
        <v>-0.13311603241562969</v>
      </c>
      <c r="K183" s="65">
        <f t="shared" si="45"/>
        <v>1.0855177408022778</v>
      </c>
      <c r="L183" s="65">
        <f t="shared" si="46"/>
        <v>0.1132970524635315</v>
      </c>
      <c r="M183" s="66">
        <f t="shared" si="47"/>
        <v>1.1305482362624126</v>
      </c>
      <c r="N183" s="66">
        <f t="shared" si="48"/>
        <v>-1.4574992743313651</v>
      </c>
      <c r="O183" s="67">
        <f t="shared" si="49"/>
        <v>1.1774467302316149</v>
      </c>
      <c r="P183" s="67">
        <f t="shared" si="50"/>
        <v>-3.0282956011262616</v>
      </c>
    </row>
    <row r="184" spans="1:16">
      <c r="A184" s="68">
        <f t="shared" si="35"/>
        <v>1.0472945891783569</v>
      </c>
      <c r="B184" s="71">
        <f t="shared" si="42"/>
        <v>0.90317404347773667</v>
      </c>
      <c r="C184" s="71">
        <f t="shared" si="36"/>
        <v>0.10472945891783569</v>
      </c>
      <c r="D184" s="71">
        <f t="shared" si="37"/>
        <v>0.82669161237714717</v>
      </c>
      <c r="E184" s="65">
        <f t="shared" si="38"/>
        <v>1.0925162780842359</v>
      </c>
      <c r="F184" s="65">
        <f t="shared" si="39"/>
        <v>0.12668503871315051</v>
      </c>
      <c r="G184" s="66">
        <f t="shared" si="40"/>
        <v>0.13267655557413321</v>
      </c>
      <c r="H184" s="66">
        <f t="shared" si="41"/>
        <v>-1.1441863866268973</v>
      </c>
      <c r="I184" s="67">
        <f t="shared" si="43"/>
        <v>-1.1983002117258852</v>
      </c>
      <c r="J184" s="67">
        <f t="shared" si="44"/>
        <v>-0.1389514387636113</v>
      </c>
      <c r="K184" s="65">
        <f t="shared" si="45"/>
        <v>1.099836768303726</v>
      </c>
      <c r="L184" s="65">
        <f t="shared" si="46"/>
        <v>0.11544154897501771</v>
      </c>
      <c r="M184" s="66">
        <f t="shared" si="47"/>
        <v>1.1518530964239024</v>
      </c>
      <c r="N184" s="66">
        <f t="shared" si="48"/>
        <v>-1.455354777819879</v>
      </c>
      <c r="O184" s="67">
        <f t="shared" si="49"/>
        <v>1.2063295154130893</v>
      </c>
      <c r="P184" s="67">
        <f t="shared" si="50"/>
        <v>-3.0261511046147755</v>
      </c>
    </row>
    <row r="185" spans="1:16">
      <c r="A185" s="68">
        <f t="shared" ref="A185:A248" si="51">A184+$E$6</f>
        <v>1.05310621242485</v>
      </c>
      <c r="B185" s="71">
        <f t="shared" si="42"/>
        <v>0.89096730535218671</v>
      </c>
      <c r="C185" s="71">
        <f t="shared" ref="C185:C248" si="52">A185*$B$3</f>
        <v>0.10531062124248501</v>
      </c>
      <c r="D185" s="71">
        <f t="shared" ref="D185:D248" si="53">B185^2+C185^2</f>
        <v>0.80491306615301483</v>
      </c>
      <c r="E185" s="65">
        <f t="shared" ref="E185:E248" si="54">$B$1/D185*B185</f>
        <v>1.1069112216185752</v>
      </c>
      <c r="F185" s="65">
        <f t="shared" ref="F185:F248" si="55">$B$1/D185*C185</f>
        <v>0.13083477666203688</v>
      </c>
      <c r="G185" s="66">
        <f t="shared" ref="G185:G248" si="56">A185*F185</f>
        <v>0.13778291610400883</v>
      </c>
      <c r="H185" s="66">
        <f t="shared" ref="H185:H248" si="57">-A185*E185</f>
        <v>-1.1656950840893014</v>
      </c>
      <c r="I185" s="67">
        <f t="shared" si="43"/>
        <v>-1.2276007348475513</v>
      </c>
      <c r="J185" s="67">
        <f t="shared" si="44"/>
        <v>-0.14510004491514361</v>
      </c>
      <c r="K185" s="65">
        <f t="shared" si="45"/>
        <v>1.1146166118129281</v>
      </c>
      <c r="L185" s="65">
        <f t="shared" si="46"/>
        <v>0.11765220448974942</v>
      </c>
      <c r="M185" s="66">
        <f t="shared" si="47"/>
        <v>1.1738096783721319</v>
      </c>
      <c r="N185" s="66">
        <f t="shared" si="48"/>
        <v>-1.4531441223051471</v>
      </c>
      <c r="O185" s="67">
        <f t="shared" si="49"/>
        <v>1.2361462644981074</v>
      </c>
      <c r="P185" s="67">
        <f t="shared" si="50"/>
        <v>-3.0239404491000439</v>
      </c>
    </row>
    <row r="186" spans="1:16">
      <c r="A186" s="68">
        <f t="shared" si="51"/>
        <v>1.0589178356713431</v>
      </c>
      <c r="B186" s="71">
        <f t="shared" si="42"/>
        <v>0.87869301729711835</v>
      </c>
      <c r="C186" s="71">
        <f t="shared" si="52"/>
        <v>0.10589178356713431</v>
      </c>
      <c r="D186" s="71">
        <f t="shared" si="53"/>
        <v>0.78331448847374274</v>
      </c>
      <c r="E186" s="65">
        <f t="shared" si="54"/>
        <v>1.1217627533089767</v>
      </c>
      <c r="F186" s="65">
        <f t="shared" si="55"/>
        <v>0.13518425246220106</v>
      </c>
      <c r="G186" s="66">
        <f t="shared" si="56"/>
        <v>0.14314901603412239</v>
      </c>
      <c r="H186" s="66">
        <f t="shared" si="57"/>
        <v>-1.1878545868706685</v>
      </c>
      <c r="I186" s="67">
        <f t="shared" si="43"/>
        <v>-1.2578404082213657</v>
      </c>
      <c r="J186" s="67">
        <f t="shared" si="44"/>
        <v>-0.15158304623733526</v>
      </c>
      <c r="K186" s="65">
        <f t="shared" si="45"/>
        <v>1.1298789567139926</v>
      </c>
      <c r="L186" s="65">
        <f t="shared" si="46"/>
        <v>0.119932203377367</v>
      </c>
      <c r="M186" s="66">
        <f t="shared" si="47"/>
        <v>1.1964489794141764</v>
      </c>
      <c r="N186" s="66">
        <f t="shared" si="48"/>
        <v>-1.4508641234175297</v>
      </c>
      <c r="O186" s="67">
        <f t="shared" si="49"/>
        <v>1.2669411637724468</v>
      </c>
      <c r="P186" s="67">
        <f t="shared" si="50"/>
        <v>-3.0216604502124262</v>
      </c>
    </row>
    <row r="187" spans="1:16">
      <c r="A187" s="68">
        <f t="shared" si="51"/>
        <v>1.0647294589178362</v>
      </c>
      <c r="B187" s="71">
        <f t="shared" si="42"/>
        <v>0.86635117931253181</v>
      </c>
      <c r="C187" s="71">
        <f t="shared" si="52"/>
        <v>0.10647294589178363</v>
      </c>
      <c r="D187" s="71">
        <f t="shared" si="53"/>
        <v>0.76190085410308939</v>
      </c>
      <c r="E187" s="65">
        <f t="shared" si="54"/>
        <v>1.1370917549795918</v>
      </c>
      <c r="F187" s="65">
        <f t="shared" si="55"/>
        <v>0.13974645824111026</v>
      </c>
      <c r="G187" s="66">
        <f t="shared" si="56"/>
        <v>0.14879217086874133</v>
      </c>
      <c r="H187" s="66">
        <f t="shared" si="57"/>
        <v>-1.2106950890193535</v>
      </c>
      <c r="I187" s="67">
        <f t="shared" si="43"/>
        <v>-1.2890627270460577</v>
      </c>
      <c r="J187" s="67">
        <f t="shared" si="44"/>
        <v>-0.1584234075802852</v>
      </c>
      <c r="K187" s="65">
        <f t="shared" si="45"/>
        <v>1.1456468617482014</v>
      </c>
      <c r="L187" s="65">
        <f t="shared" si="46"/>
        <v>0.12228493531328016</v>
      </c>
      <c r="M187" s="66">
        <f t="shared" si="47"/>
        <v>1.2198039632200794</v>
      </c>
      <c r="N187" s="66">
        <f t="shared" si="48"/>
        <v>-1.4485113914816163</v>
      </c>
      <c r="O187" s="67">
        <f t="shared" si="49"/>
        <v>1.2987612137451474</v>
      </c>
      <c r="P187" s="67">
        <f t="shared" si="50"/>
        <v>-3.0193077182765129</v>
      </c>
    </row>
    <row r="188" spans="1:16">
      <c r="A188" s="68">
        <f t="shared" si="51"/>
        <v>1.0705410821643293</v>
      </c>
      <c r="B188" s="71">
        <f t="shared" si="42"/>
        <v>0.85394179139842663</v>
      </c>
      <c r="C188" s="71">
        <f t="shared" si="52"/>
        <v>0.10705410821643294</v>
      </c>
      <c r="D188" s="71">
        <f t="shared" si="53"/>
        <v>0.74067716518276971</v>
      </c>
      <c r="E188" s="65">
        <f t="shared" si="54"/>
        <v>1.1529203700882391</v>
      </c>
      <c r="F188" s="65">
        <f t="shared" si="55"/>
        <v>0.14453545113682048</v>
      </c>
      <c r="G188" s="66">
        <f t="shared" si="56"/>
        <v>0.15473113827112134</v>
      </c>
      <c r="H188" s="66">
        <f t="shared" si="57"/>
        <v>-1.2342486206435626</v>
      </c>
      <c r="I188" s="67">
        <f t="shared" si="43"/>
        <v>-1.3213138540035902</v>
      </c>
      <c r="J188" s="67">
        <f t="shared" si="44"/>
        <v>-0.1656460402092847</v>
      </c>
      <c r="K188" s="65">
        <f t="shared" si="45"/>
        <v>1.1619448680551614</v>
      </c>
      <c r="L188" s="65">
        <f t="shared" si="46"/>
        <v>0.12471401198204585</v>
      </c>
      <c r="M188" s="66">
        <f t="shared" si="47"/>
        <v>1.2439097164630613</v>
      </c>
      <c r="N188" s="66">
        <f t="shared" si="48"/>
        <v>-1.4460823148128508</v>
      </c>
      <c r="O188" s="67">
        <f t="shared" si="49"/>
        <v>1.3316564539770896</v>
      </c>
      <c r="P188" s="67">
        <f t="shared" si="50"/>
        <v>-3.0168786416077471</v>
      </c>
    </row>
    <row r="189" spans="1:16">
      <c r="A189" s="68">
        <f t="shared" si="51"/>
        <v>1.0763527054108224</v>
      </c>
      <c r="B189" s="71">
        <f t="shared" si="42"/>
        <v>0.84146485355480327</v>
      </c>
      <c r="C189" s="71">
        <f t="shared" si="52"/>
        <v>0.10763527054108224</v>
      </c>
      <c r="D189" s="71">
        <f t="shared" si="53"/>
        <v>0.71964845123245846</v>
      </c>
      <c r="E189" s="65">
        <f t="shared" si="54"/>
        <v>1.1692720968324519</v>
      </c>
      <c r="F189" s="65">
        <f t="shared" si="55"/>
        <v>0.1495664589519338</v>
      </c>
      <c r="G189" s="66">
        <f t="shared" si="56"/>
        <v>0.16098626273163066</v>
      </c>
      <c r="H189" s="66">
        <f t="shared" si="57"/>
        <v>-1.2585491847869947</v>
      </c>
      <c r="I189" s="67">
        <f t="shared" si="43"/>
        <v>-1.3546428199380669</v>
      </c>
      <c r="J189" s="67">
        <f t="shared" si="44"/>
        <v>-0.17327799942516811</v>
      </c>
      <c r="K189" s="65">
        <f t="shared" si="45"/>
        <v>1.1787991186264009</v>
      </c>
      <c r="L189" s="65">
        <f t="shared" si="46"/>
        <v>0.12722328542512693</v>
      </c>
      <c r="M189" s="66">
        <f t="shared" si="47"/>
        <v>1.2688036204694195</v>
      </c>
      <c r="N189" s="66">
        <f t="shared" si="48"/>
        <v>-1.4435730413697696</v>
      </c>
      <c r="O189" s="67">
        <f t="shared" si="49"/>
        <v>1.365680209527306</v>
      </c>
      <c r="P189" s="67">
        <f t="shared" si="50"/>
        <v>-3.0143693681646662</v>
      </c>
    </row>
    <row r="190" spans="1:16">
      <c r="A190" s="68">
        <f t="shared" si="51"/>
        <v>1.0821643286573155</v>
      </c>
      <c r="B190" s="71">
        <f t="shared" si="42"/>
        <v>0.82892036578166173</v>
      </c>
      <c r="C190" s="71">
        <f t="shared" si="52"/>
        <v>0.10821643286573156</v>
      </c>
      <c r="D190" s="71">
        <f t="shared" si="53"/>
        <v>0.69881976914978727</v>
      </c>
      <c r="E190" s="65">
        <f t="shared" si="54"/>
        <v>1.1861718891984985</v>
      </c>
      <c r="F190" s="65">
        <f t="shared" si="55"/>
        <v>0.15485599813152409</v>
      </c>
      <c r="G190" s="66">
        <f t="shared" si="56"/>
        <v>0.16757963725655928</v>
      </c>
      <c r="H190" s="66">
        <f t="shared" si="57"/>
        <v>-1.2836329061466727</v>
      </c>
      <c r="I190" s="67">
        <f t="shared" si="43"/>
        <v>-1.3891017421226528</v>
      </c>
      <c r="J190" s="67">
        <f t="shared" si="44"/>
        <v>-0.18134870564838093</v>
      </c>
      <c r="K190" s="65">
        <f t="shared" si="45"/>
        <v>1.1962374893314645</v>
      </c>
      <c r="L190" s="65">
        <f t="shared" si="46"/>
        <v>0.12981686822339078</v>
      </c>
      <c r="M190" s="66">
        <f t="shared" si="47"/>
        <v>1.2945255395570969</v>
      </c>
      <c r="N190" s="66">
        <f t="shared" si="48"/>
        <v>-1.4409794585715059</v>
      </c>
      <c r="O190" s="67">
        <f t="shared" si="49"/>
        <v>1.4008893614445546</v>
      </c>
      <c r="P190" s="67">
        <f t="shared" si="50"/>
        <v>-3.0117757853664022</v>
      </c>
    </row>
    <row r="191" spans="1:16">
      <c r="A191" s="68">
        <f t="shared" si="51"/>
        <v>1.0879759519038086</v>
      </c>
      <c r="B191" s="71">
        <f t="shared" si="42"/>
        <v>0.81630832807900156</v>
      </c>
      <c r="C191" s="71">
        <f t="shared" si="52"/>
        <v>0.10879759519038086</v>
      </c>
      <c r="D191" s="71">
        <f t="shared" si="53"/>
        <v>0.67819620321034479</v>
      </c>
      <c r="E191" s="65">
        <f t="shared" si="54"/>
        <v>1.2036462666922669</v>
      </c>
      <c r="F191" s="65">
        <f t="shared" si="55"/>
        <v>0.16042200571954091</v>
      </c>
      <c r="G191" s="66">
        <f t="shared" si="56"/>
        <v>0.17453528437903573</v>
      </c>
      <c r="H191" s="66">
        <f t="shared" si="57"/>
        <v>-1.3095381927599845</v>
      </c>
      <c r="I191" s="67">
        <f t="shared" si="43"/>
        <v>-1.4247460618224372</v>
      </c>
      <c r="J191" s="67">
        <f t="shared" si="44"/>
        <v>-0.18989019216308334</v>
      </c>
      <c r="K191" s="65">
        <f t="shared" si="45"/>
        <v>1.2142897328238067</v>
      </c>
      <c r="L191" s="65">
        <f t="shared" si="46"/>
        <v>0.13249915573007115</v>
      </c>
      <c r="M191" s="66">
        <f t="shared" si="47"/>
        <v>1.3211180279560026</v>
      </c>
      <c r="N191" s="66">
        <f t="shared" si="48"/>
        <v>-1.4382971710648256</v>
      </c>
      <c r="O191" s="67">
        <f t="shared" si="49"/>
        <v>1.4373446440427142</v>
      </c>
      <c r="P191" s="67">
        <f t="shared" si="50"/>
        <v>-3.0090934978597219</v>
      </c>
    </row>
    <row r="192" spans="1:16">
      <c r="A192" s="68">
        <f t="shared" si="51"/>
        <v>1.0937875751503017</v>
      </c>
      <c r="B192" s="71">
        <f t="shared" si="42"/>
        <v>0.8036287404468232</v>
      </c>
      <c r="C192" s="71">
        <f t="shared" si="52"/>
        <v>0.10937875751503018</v>
      </c>
      <c r="D192" s="71">
        <f t="shared" si="53"/>
        <v>0.65778286506767925</v>
      </c>
      <c r="E192" s="65">
        <f t="shared" si="54"/>
        <v>1.2217234335590939</v>
      </c>
      <c r="F192" s="65">
        <f t="shared" si="55"/>
        <v>0.16628398719959997</v>
      </c>
      <c r="G192" s="66">
        <f t="shared" si="56"/>
        <v>0.18187935914537426</v>
      </c>
      <c r="H192" s="66">
        <f t="shared" si="57"/>
        <v>-1.3363059118969021</v>
      </c>
      <c r="I192" s="67">
        <f t="shared" si="43"/>
        <v>-1.4616348030327251</v>
      </c>
      <c r="J192" s="67">
        <f t="shared" si="44"/>
        <v>-0.19893738320950977</v>
      </c>
      <c r="K192" s="65">
        <f t="shared" si="45"/>
        <v>1.2329876368019341</v>
      </c>
      <c r="L192" s="65">
        <f t="shared" si="46"/>
        <v>0.13527485059910699</v>
      </c>
      <c r="M192" s="66">
        <f t="shared" si="47"/>
        <v>1.3486265574478886</v>
      </c>
      <c r="N192" s="66">
        <f t="shared" si="48"/>
        <v>-1.4355214761957897</v>
      </c>
      <c r="O192" s="67">
        <f t="shared" si="49"/>
        <v>1.4751109720542248</v>
      </c>
      <c r="P192" s="67">
        <f t="shared" si="50"/>
        <v>-3.0063178029906861</v>
      </c>
    </row>
    <row r="193" spans="1:16">
      <c r="A193" s="68">
        <f t="shared" si="51"/>
        <v>1.0995991983967948</v>
      </c>
      <c r="B193" s="71">
        <f t="shared" si="42"/>
        <v>0.79088160288512643</v>
      </c>
      <c r="C193" s="71">
        <f t="shared" si="52"/>
        <v>0.10995991983967948</v>
      </c>
      <c r="D193" s="71">
        <f t="shared" si="53"/>
        <v>0.63758489375329552</v>
      </c>
      <c r="E193" s="65">
        <f t="shared" si="54"/>
        <v>1.2404334083723554</v>
      </c>
      <c r="F193" s="65">
        <f t="shared" si="55"/>
        <v>0.17246318242010752</v>
      </c>
      <c r="G193" s="66">
        <f t="shared" si="56"/>
        <v>0.18964037714211043</v>
      </c>
      <c r="H193" s="66">
        <f t="shared" si="57"/>
        <v>-1.363979581510846</v>
      </c>
      <c r="I193" s="67">
        <f t="shared" si="43"/>
        <v>-1.4998308544589218</v>
      </c>
      <c r="J193" s="67">
        <f t="shared" si="44"/>
        <v>-0.20852840668913047</v>
      </c>
      <c r="K193" s="65">
        <f t="shared" si="45"/>
        <v>1.2523651982935049</v>
      </c>
      <c r="L193" s="65">
        <f t="shared" si="46"/>
        <v>0.1381489898874346</v>
      </c>
      <c r="M193" s="66">
        <f t="shared" si="47"/>
        <v>1.377099768143581</v>
      </c>
      <c r="N193" s="66">
        <f t="shared" si="48"/>
        <v>-1.4326473369074619</v>
      </c>
      <c r="O193" s="67">
        <f t="shared" si="49"/>
        <v>1.5142578011630934</v>
      </c>
      <c r="P193" s="67">
        <f t="shared" si="50"/>
        <v>-3.0034436637023587</v>
      </c>
    </row>
    <row r="194" spans="1:16">
      <c r="A194" s="68">
        <f t="shared" si="51"/>
        <v>1.1054108216432879</v>
      </c>
      <c r="B194" s="71">
        <f t="shared" si="42"/>
        <v>0.77806691539391126</v>
      </c>
      <c r="C194" s="71">
        <f t="shared" si="52"/>
        <v>0.11054108216432879</v>
      </c>
      <c r="D194" s="71">
        <f t="shared" si="53"/>
        <v>0.61760745567665676</v>
      </c>
      <c r="E194" s="65">
        <f t="shared" si="54"/>
        <v>1.2598081649475128</v>
      </c>
      <c r="F194" s="65">
        <f t="shared" si="55"/>
        <v>0.17898275214831871</v>
      </c>
      <c r="G194" s="66">
        <f t="shared" si="56"/>
        <v>0.19784947111224993</v>
      </c>
      <c r="H194" s="66">
        <f t="shared" si="57"/>
        <v>-1.3926055787275529</v>
      </c>
      <c r="I194" s="67">
        <f t="shared" si="43"/>
        <v>-1.5394012770062506</v>
      </c>
      <c r="J194" s="67">
        <f t="shared" si="44"/>
        <v>-0.21870494642388214</v>
      </c>
      <c r="K194" s="65">
        <f t="shared" si="45"/>
        <v>1.2724588158502443</v>
      </c>
      <c r="L194" s="65">
        <f t="shared" si="46"/>
        <v>0.14112697504870234</v>
      </c>
      <c r="M194" s="66">
        <f t="shared" si="47"/>
        <v>1.4065897451362639</v>
      </c>
      <c r="N194" s="66">
        <f t="shared" si="48"/>
        <v>-1.4296693517461943</v>
      </c>
      <c r="O194" s="67">
        <f t="shared" si="49"/>
        <v>1.5548595258861002</v>
      </c>
      <c r="P194" s="67">
        <f t="shared" si="50"/>
        <v>-3.0004656785410906</v>
      </c>
    </row>
    <row r="195" spans="1:16">
      <c r="A195" s="68">
        <f t="shared" si="51"/>
        <v>1.1112224448897809</v>
      </c>
      <c r="B195" s="71">
        <f t="shared" si="42"/>
        <v>0.76518467797317768</v>
      </c>
      <c r="C195" s="71">
        <f t="shared" si="52"/>
        <v>0.1111222444889781</v>
      </c>
      <c r="D195" s="71">
        <f t="shared" si="53"/>
        <v>0.59785574462518387</v>
      </c>
      <c r="E195" s="65">
        <f t="shared" si="54"/>
        <v>1.2798817856185325</v>
      </c>
      <c r="F195" s="65">
        <f t="shared" si="55"/>
        <v>0.18586798820281375</v>
      </c>
      <c r="G195" s="66">
        <f t="shared" si="56"/>
        <v>0.20654068027747566</v>
      </c>
      <c r="H195" s="66">
        <f t="shared" si="57"/>
        <v>-1.4222333669849241</v>
      </c>
      <c r="I195" s="67">
        <f t="shared" si="43"/>
        <v>-1.5804176392648124</v>
      </c>
      <c r="J195" s="67">
        <f t="shared" si="44"/>
        <v>-0.22951263970713506</v>
      </c>
      <c r="K195" s="65">
        <f t="shared" si="45"/>
        <v>1.2933075017940028</v>
      </c>
      <c r="L195" s="65">
        <f t="shared" si="46"/>
        <v>0.144214605180916</v>
      </c>
      <c r="M195" s="66">
        <f t="shared" si="47"/>
        <v>1.4371523241378266</v>
      </c>
      <c r="N195" s="66">
        <f t="shared" si="48"/>
        <v>-1.4265817216139807</v>
      </c>
      <c r="O195" s="67">
        <f t="shared" si="49"/>
        <v>1.5969959193074663</v>
      </c>
      <c r="P195" s="67">
        <f t="shared" si="50"/>
        <v>-2.9973780484088772</v>
      </c>
    </row>
    <row r="196" spans="1:16">
      <c r="A196" s="68">
        <f t="shared" si="51"/>
        <v>1.117034068136274</v>
      </c>
      <c r="B196" s="71">
        <f t="shared" si="42"/>
        <v>0.75223489062292592</v>
      </c>
      <c r="C196" s="71">
        <f t="shared" si="52"/>
        <v>0.11170340681362741</v>
      </c>
      <c r="D196" s="71">
        <f t="shared" si="53"/>
        <v>0.57833498176425613</v>
      </c>
      <c r="E196" s="65">
        <f t="shared" si="54"/>
        <v>1.3006906279958623</v>
      </c>
      <c r="F196" s="65">
        <f t="shared" si="55"/>
        <v>0.19314655059057195</v>
      </c>
      <c r="G196" s="66">
        <f t="shared" si="56"/>
        <v>0.21575127715267525</v>
      </c>
      <c r="H196" s="66">
        <f t="shared" si="57"/>
        <v>-1.4529157435769431</v>
      </c>
      <c r="I196" s="67">
        <f t="shared" si="43"/>
        <v>-1.6229563837069922</v>
      </c>
      <c r="J196" s="67">
        <f t="shared" si="44"/>
        <v>-0.24100152682344958</v>
      </c>
      <c r="K196" s="65">
        <f t="shared" si="45"/>
        <v>1.3149531169442152</v>
      </c>
      <c r="L196" s="65">
        <f t="shared" si="46"/>
        <v>0.14741811394278273</v>
      </c>
      <c r="M196" s="66">
        <f t="shared" si="47"/>
        <v>1.4688474296286704</v>
      </c>
      <c r="N196" s="66">
        <f t="shared" si="48"/>
        <v>-1.423378212852114</v>
      </c>
      <c r="O196" s="67">
        <f t="shared" si="49"/>
        <v>1.6407526197896232</v>
      </c>
      <c r="P196" s="67">
        <f t="shared" si="50"/>
        <v>-2.9941745396470103</v>
      </c>
    </row>
    <row r="197" spans="1:16">
      <c r="A197" s="68">
        <f t="shared" si="51"/>
        <v>1.1228456913827671</v>
      </c>
      <c r="B197" s="71">
        <f t="shared" si="42"/>
        <v>0.73921755334315575</v>
      </c>
      <c r="C197" s="71">
        <f t="shared" si="52"/>
        <v>0.11228456913827672</v>
      </c>
      <c r="D197" s="71">
        <f t="shared" si="53"/>
        <v>0.55905041563720981</v>
      </c>
      <c r="E197" s="65">
        <f t="shared" si="54"/>
        <v>1.32227350640745</v>
      </c>
      <c r="F197" s="65">
        <f t="shared" si="55"/>
        <v>0.20084873563736455</v>
      </c>
      <c r="G197" s="66">
        <f t="shared" si="56"/>
        <v>0.22552213743009122</v>
      </c>
      <c r="H197" s="66">
        <f t="shared" si="57"/>
        <v>-1.4847091094991889</v>
      </c>
      <c r="I197" s="67">
        <f t="shared" si="43"/>
        <v>-1.6670992265579092</v>
      </c>
      <c r="J197" s="67">
        <f t="shared" si="44"/>
        <v>-0.25322656032481022</v>
      </c>
      <c r="K197" s="65">
        <f t="shared" si="45"/>
        <v>1.33744063059045</v>
      </c>
      <c r="L197" s="65">
        <f t="shared" si="46"/>
        <v>0.15074421061429807</v>
      </c>
      <c r="M197" s="66">
        <f t="shared" si="47"/>
        <v>1.5017394495387377</v>
      </c>
      <c r="N197" s="66">
        <f t="shared" si="48"/>
        <v>-1.4200521161805986</v>
      </c>
      <c r="O197" s="67">
        <f t="shared" si="49"/>
        <v>1.6862216704941002</v>
      </c>
      <c r="P197" s="67">
        <f t="shared" si="50"/>
        <v>-2.9908484429754951</v>
      </c>
    </row>
    <row r="198" spans="1:16">
      <c r="A198" s="68">
        <f t="shared" si="51"/>
        <v>1.1286573146292602</v>
      </c>
      <c r="B198" s="71">
        <f t="shared" si="42"/>
        <v>0.72613266613386718</v>
      </c>
      <c r="C198" s="71">
        <f t="shared" si="52"/>
        <v>0.11286573146292603</v>
      </c>
      <c r="D198" s="71">
        <f t="shared" si="53"/>
        <v>0.54000732216533953</v>
      </c>
      <c r="E198" s="65">
        <f t="shared" si="54"/>
        <v>1.3446718893036413</v>
      </c>
      <c r="F198" s="65">
        <f t="shared" si="55"/>
        <v>0.20900777976556545</v>
      </c>
      <c r="G198" s="66">
        <f t="shared" si="56"/>
        <v>0.23589815944682693</v>
      </c>
      <c r="H198" s="66">
        <f t="shared" si="57"/>
        <v>-1.5176737636389017</v>
      </c>
      <c r="I198" s="67">
        <f t="shared" si="43"/>
        <v>-1.7129335945519655</v>
      </c>
      <c r="J198" s="67">
        <f t="shared" si="44"/>
        <v>-0.26624818316724075</v>
      </c>
      <c r="K198" s="65">
        <f t="shared" si="45"/>
        <v>1.3608184088576827</v>
      </c>
      <c r="L198" s="65">
        <f t="shared" si="46"/>
        <v>0.15420012584795489</v>
      </c>
      <c r="M198" s="66">
        <f t="shared" si="47"/>
        <v>1.5358976510393749</v>
      </c>
      <c r="N198" s="66">
        <f t="shared" si="48"/>
        <v>-1.4165962009469417</v>
      </c>
      <c r="O198" s="67">
        <f t="shared" si="49"/>
        <v>1.7335021183674897</v>
      </c>
      <c r="P198" s="67">
        <f t="shared" si="50"/>
        <v>-2.9873925277418381</v>
      </c>
    </row>
    <row r="199" spans="1:16">
      <c r="A199" s="68">
        <f t="shared" si="51"/>
        <v>1.1344689378757533</v>
      </c>
      <c r="B199" s="71">
        <f t="shared" si="42"/>
        <v>0.71298022899506019</v>
      </c>
      <c r="C199" s="71">
        <f t="shared" si="52"/>
        <v>0.11344689378757533</v>
      </c>
      <c r="D199" s="71">
        <f t="shared" si="53"/>
        <v>0.52121100464789782</v>
      </c>
      <c r="E199" s="65">
        <f t="shared" si="54"/>
        <v>1.3679301139789084</v>
      </c>
      <c r="F199" s="65">
        <f t="shared" si="55"/>
        <v>0.21766020436236561</v>
      </c>
      <c r="G199" s="66">
        <f t="shared" si="56"/>
        <v>0.24692874086079231</v>
      </c>
      <c r="H199" s="66">
        <f t="shared" si="57"/>
        <v>-1.5518742234939105</v>
      </c>
      <c r="I199" s="67">
        <f t="shared" si="43"/>
        <v>-1.760553102043896</v>
      </c>
      <c r="J199" s="67">
        <f t="shared" si="44"/>
        <v>-0.28013298637534018</v>
      </c>
      <c r="K199" s="65">
        <f t="shared" si="45"/>
        <v>1.3851385350546768</v>
      </c>
      <c r="L199" s="65">
        <f t="shared" si="46"/>
        <v>0.15779366273970519</v>
      </c>
      <c r="M199" s="66">
        <f t="shared" si="47"/>
        <v>1.5713966426742563</v>
      </c>
      <c r="N199" s="66">
        <f t="shared" si="48"/>
        <v>-1.4130026640551914</v>
      </c>
      <c r="O199" s="67">
        <f t="shared" si="49"/>
        <v>1.782700680196188</v>
      </c>
      <c r="P199" s="67">
        <f t="shared" si="50"/>
        <v>-2.9837989908500879</v>
      </c>
    </row>
    <row r="200" spans="1:16">
      <c r="A200" s="68">
        <f t="shared" si="51"/>
        <v>1.1402805611222464</v>
      </c>
      <c r="B200" s="71">
        <f t="shared" si="42"/>
        <v>0.69976024192673481</v>
      </c>
      <c r="C200" s="71">
        <f t="shared" si="52"/>
        <v>0.11402805611222465</v>
      </c>
      <c r="D200" s="71">
        <f t="shared" si="53"/>
        <v>0.50266679376209511</v>
      </c>
      <c r="E200" s="65">
        <f t="shared" si="54"/>
        <v>1.3920956200220402</v>
      </c>
      <c r="F200" s="65">
        <f t="shared" si="55"/>
        <v>0.22684620811891637</v>
      </c>
      <c r="G200" s="66">
        <f t="shared" si="56"/>
        <v>0.25866832148229185</v>
      </c>
      <c r="H200" s="66">
        <f t="shared" si="57"/>
        <v>-1.5873795747345536</v>
      </c>
      <c r="I200" s="67">
        <f t="shared" si="43"/>
        <v>-1.8100580721923096</v>
      </c>
      <c r="J200" s="67">
        <f t="shared" si="44"/>
        <v>-0.29495445876437737</v>
      </c>
      <c r="K200" s="65">
        <f t="shared" si="45"/>
        <v>1.4104571661069609</v>
      </c>
      <c r="L200" s="65">
        <f t="shared" si="46"/>
        <v>0.16153325394569573</v>
      </c>
      <c r="M200" s="66">
        <f t="shared" si="47"/>
        <v>1.6083168888073391</v>
      </c>
      <c r="N200" s="66">
        <f t="shared" si="48"/>
        <v>-1.4092630728492008</v>
      </c>
      <c r="O200" s="67">
        <f t="shared" si="49"/>
        <v>1.833932484431618</v>
      </c>
      <c r="P200" s="67">
        <f t="shared" si="50"/>
        <v>-2.9800593996440972</v>
      </c>
    </row>
    <row r="201" spans="1:16">
      <c r="A201" s="68">
        <f t="shared" si="51"/>
        <v>1.1460921843687395</v>
      </c>
      <c r="B201" s="71">
        <f t="shared" si="42"/>
        <v>0.68647270492889123</v>
      </c>
      <c r="C201" s="71">
        <f t="shared" si="52"/>
        <v>0.11460921843687395</v>
      </c>
      <c r="D201" s="71">
        <f t="shared" si="53"/>
        <v>0.48438004756309966</v>
      </c>
      <c r="E201" s="65">
        <f t="shared" si="54"/>
        <v>1.417219202943047</v>
      </c>
      <c r="F201" s="65">
        <f t="shared" si="55"/>
        <v>0.23661011433784118</v>
      </c>
      <c r="G201" s="66">
        <f t="shared" si="56"/>
        <v>0.27117700278519363</v>
      </c>
      <c r="H201" s="66">
        <f t="shared" si="57"/>
        <v>-1.6242638520303208</v>
      </c>
      <c r="I201" s="67">
        <f t="shared" si="43"/>
        <v>-1.8615561061646133</v>
      </c>
      <c r="J201" s="67">
        <f t="shared" si="44"/>
        <v>-0.31079384347265032</v>
      </c>
      <c r="K201" s="65">
        <f t="shared" si="45"/>
        <v>1.4368349297666354</v>
      </c>
      <c r="L201" s="65">
        <f t="shared" si="46"/>
        <v>0.16542802568452047</v>
      </c>
      <c r="M201" s="66">
        <f t="shared" si="47"/>
        <v>1.6467452832335476</v>
      </c>
      <c r="N201" s="66">
        <f t="shared" si="48"/>
        <v>-1.4053683011103761</v>
      </c>
      <c r="O201" s="67">
        <f t="shared" si="49"/>
        <v>1.8873218987600551</v>
      </c>
      <c r="P201" s="67">
        <f t="shared" si="50"/>
        <v>-2.9761646279052725</v>
      </c>
    </row>
    <row r="202" spans="1:16">
      <c r="A202" s="68">
        <f t="shared" si="51"/>
        <v>1.1519038076152326</v>
      </c>
      <c r="B202" s="71">
        <f t="shared" si="42"/>
        <v>0.67311761800152925</v>
      </c>
      <c r="C202" s="71">
        <f t="shared" si="52"/>
        <v>0.11519038076152327</v>
      </c>
      <c r="D202" s="71">
        <f t="shared" si="53"/>
        <v>0.46635615148403736</v>
      </c>
      <c r="E202" s="65">
        <f t="shared" si="54"/>
        <v>1.4433552894274817</v>
      </c>
      <c r="F202" s="65">
        <f t="shared" si="55"/>
        <v>0.24700088204039924</v>
      </c>
      <c r="G202" s="66">
        <f t="shared" si="56"/>
        <v>0.28452125650665683</v>
      </c>
      <c r="H202" s="66">
        <f t="shared" si="57"/>
        <v>-1.6626064536331022</v>
      </c>
      <c r="I202" s="67">
        <f t="shared" si="43"/>
        <v>-1.9151627045056292</v>
      </c>
      <c r="J202" s="67">
        <f t="shared" si="44"/>
        <v>-0.32774111871748829</v>
      </c>
      <c r="K202" s="65">
        <f t="shared" si="45"/>
        <v>1.4643373679746838</v>
      </c>
      <c r="L202" s="65">
        <f t="shared" si="46"/>
        <v>0.16948786959852605</v>
      </c>
      <c r="M202" s="66">
        <f t="shared" si="47"/>
        <v>1.6867757898033062</v>
      </c>
      <c r="N202" s="66">
        <f t="shared" si="48"/>
        <v>-1.4013084571963705</v>
      </c>
      <c r="O202" s="67">
        <f t="shared" si="49"/>
        <v>1.9430034548676198</v>
      </c>
      <c r="P202" s="67">
        <f t="shared" si="50"/>
        <v>-2.9721047839912669</v>
      </c>
    </row>
    <row r="203" spans="1:16">
      <c r="A203" s="68">
        <f t="shared" si="51"/>
        <v>1.1577154308617257</v>
      </c>
      <c r="B203" s="71">
        <f t="shared" si="42"/>
        <v>0.65969498114464886</v>
      </c>
      <c r="C203" s="71">
        <f t="shared" si="52"/>
        <v>0.11577154308617257</v>
      </c>
      <c r="D203" s="71">
        <f t="shared" si="53"/>
        <v>0.44860051833599213</v>
      </c>
      <c r="E203" s="65">
        <f t="shared" si="54"/>
        <v>1.4705622356204044</v>
      </c>
      <c r="F203" s="65">
        <f t="shared" si="55"/>
        <v>0.25807269130140009</v>
      </c>
      <c r="G203" s="66">
        <f t="shared" si="56"/>
        <v>0.29877473700364554</v>
      </c>
      <c r="H203" s="66">
        <f t="shared" si="57"/>
        <v>-1.7024925922202592</v>
      </c>
      <c r="I203" s="67">
        <f t="shared" si="43"/>
        <v>-1.9710019449411735</v>
      </c>
      <c r="J203" s="67">
        <f t="shared" si="44"/>
        <v>-0.34589612338077425</v>
      </c>
      <c r="K203" s="65">
        <f t="shared" si="45"/>
        <v>1.493035432542855</v>
      </c>
      <c r="L203" s="65">
        <f t="shared" si="46"/>
        <v>0.17372352360550189</v>
      </c>
      <c r="M203" s="66">
        <f t="shared" si="47"/>
        <v>1.7285101590781744</v>
      </c>
      <c r="N203" s="66">
        <f t="shared" si="48"/>
        <v>-1.3970728031893946</v>
      </c>
      <c r="O203" s="67">
        <f t="shared" si="49"/>
        <v>2.0011228835660582</v>
      </c>
      <c r="P203" s="67">
        <f t="shared" si="50"/>
        <v>-2.9678691299842912</v>
      </c>
    </row>
    <row r="204" spans="1:16">
      <c r="A204" s="68">
        <f t="shared" si="51"/>
        <v>1.1635270541082188</v>
      </c>
      <c r="B204" s="71">
        <f t="shared" si="42"/>
        <v>0.64620479435825007</v>
      </c>
      <c r="C204" s="71">
        <f t="shared" si="52"/>
        <v>0.11635270541082188</v>
      </c>
      <c r="D204" s="71">
        <f t="shared" si="53"/>
        <v>0.43111858830800576</v>
      </c>
      <c r="E204" s="65">
        <f t="shared" si="54"/>
        <v>1.4989026497196161</v>
      </c>
      <c r="F204" s="65">
        <f t="shared" si="55"/>
        <v>0.26988561515630022</v>
      </c>
      <c r="G204" s="66">
        <f t="shared" si="56"/>
        <v>0.31401921474899441</v>
      </c>
      <c r="H204" s="66">
        <f t="shared" si="57"/>
        <v>-1.7440137844232682</v>
      </c>
      <c r="I204" s="67">
        <f t="shared" si="43"/>
        <v>-2.0292072209141314</v>
      </c>
      <c r="J204" s="67">
        <f t="shared" si="44"/>
        <v>-0.3653698518702736</v>
      </c>
      <c r="K204" s="65">
        <f t="shared" si="45"/>
        <v>1.5230060402390992</v>
      </c>
      <c r="L204" s="65">
        <f t="shared" si="46"/>
        <v>0.1781466630586539</v>
      </c>
      <c r="M204" s="66">
        <f t="shared" si="47"/>
        <v>1.7720587313884222</v>
      </c>
      <c r="N204" s="66">
        <f t="shared" si="48"/>
        <v>-1.3926496637362427</v>
      </c>
      <c r="O204" s="67">
        <f t="shared" si="49"/>
        <v>2.0618382754391185</v>
      </c>
      <c r="P204" s="67">
        <f t="shared" si="50"/>
        <v>-2.9634459905311394</v>
      </c>
    </row>
    <row r="205" spans="1:16">
      <c r="A205" s="68">
        <f t="shared" si="51"/>
        <v>1.1693386773547119</v>
      </c>
      <c r="B205" s="71">
        <f t="shared" si="42"/>
        <v>0.63264705764233309</v>
      </c>
      <c r="C205" s="71">
        <f t="shared" si="52"/>
        <v>0.11693386773547119</v>
      </c>
      <c r="D205" s="71">
        <f t="shared" si="53"/>
        <v>0.41391582896707824</v>
      </c>
      <c r="E205" s="65">
        <f t="shared" si="54"/>
        <v>1.5284437399291926</v>
      </c>
      <c r="F205" s="65">
        <f t="shared" si="55"/>
        <v>0.28250639273032441</v>
      </c>
      <c r="G205" s="66">
        <f t="shared" si="56"/>
        <v>0.33034565161952834</v>
      </c>
      <c r="H205" s="66">
        <f t="shared" si="57"/>
        <v>-1.7872683812598913</v>
      </c>
      <c r="I205" s="67">
        <f t="shared" si="43"/>
        <v>-2.0899220450203382</v>
      </c>
      <c r="J205" s="67">
        <f t="shared" si="44"/>
        <v>-0.38628594733465971</v>
      </c>
      <c r="K205" s="65">
        <f t="shared" si="45"/>
        <v>1.5543326954234211</v>
      </c>
      <c r="L205" s="65">
        <f t="shared" si="46"/>
        <v>0.18277000375389615</v>
      </c>
      <c r="M205" s="66">
        <f t="shared" si="47"/>
        <v>1.8175413382356076</v>
      </c>
      <c r="N205" s="66">
        <f t="shared" si="48"/>
        <v>-1.3880263230410004</v>
      </c>
      <c r="O205" s="67">
        <f t="shared" si="49"/>
        <v>2.1253213844899381</v>
      </c>
      <c r="P205" s="67">
        <f t="shared" si="50"/>
        <v>-2.9588226498358972</v>
      </c>
    </row>
    <row r="206" spans="1:16">
      <c r="A206" s="68">
        <f t="shared" si="51"/>
        <v>1.175150300601205</v>
      </c>
      <c r="B206" s="71">
        <f t="shared" si="42"/>
        <v>0.6190217709968977</v>
      </c>
      <c r="C206" s="71">
        <f t="shared" si="52"/>
        <v>0.1175150300601205</v>
      </c>
      <c r="D206" s="71">
        <f t="shared" si="53"/>
        <v>0.39699773525816673</v>
      </c>
      <c r="E206" s="65">
        <f t="shared" si="54"/>
        <v>1.559257688445878</v>
      </c>
      <c r="F206" s="65">
        <f t="shared" si="55"/>
        <v>0.29600932101967975</v>
      </c>
      <c r="G206" s="66">
        <f t="shared" si="56"/>
        <v>0.34785544257703521</v>
      </c>
      <c r="H206" s="66">
        <f t="shared" si="57"/>
        <v>-1.8323621412919135</v>
      </c>
      <c r="I206" s="67">
        <f t="shared" si="43"/>
        <v>-2.1533009211494596</v>
      </c>
      <c r="J206" s="67">
        <f t="shared" si="44"/>
        <v>-0.40878242791016811</v>
      </c>
      <c r="K206" s="65">
        <f t="shared" si="45"/>
        <v>1.5871061896130689</v>
      </c>
      <c r="L206" s="65">
        <f t="shared" si="46"/>
        <v>0.18760741858627575</v>
      </c>
      <c r="M206" s="66">
        <f t="shared" si="47"/>
        <v>1.865088315809831</v>
      </c>
      <c r="N206" s="66">
        <f t="shared" si="48"/>
        <v>-1.3831889082086208</v>
      </c>
      <c r="O206" s="67">
        <f t="shared" si="49"/>
        <v>2.1917590949717178</v>
      </c>
      <c r="P206" s="67">
        <f t="shared" si="50"/>
        <v>-2.9539852350035174</v>
      </c>
    </row>
    <row r="207" spans="1:16">
      <c r="A207" s="68">
        <f t="shared" si="51"/>
        <v>1.180961923847698</v>
      </c>
      <c r="B207" s="71">
        <f t="shared" si="42"/>
        <v>0.60532893442194391</v>
      </c>
      <c r="C207" s="71">
        <f t="shared" si="52"/>
        <v>0.11809619238476982</v>
      </c>
      <c r="D207" s="71">
        <f t="shared" si="53"/>
        <v>0.38036982950418663</v>
      </c>
      <c r="E207" s="65">
        <f t="shared" si="54"/>
        <v>1.591422051562271</v>
      </c>
      <c r="F207" s="65">
        <f t="shared" si="55"/>
        <v>0.31047728611574843</v>
      </c>
      <c r="G207" s="66">
        <f t="shared" si="56"/>
        <v>0.36666185312226646</v>
      </c>
      <c r="H207" s="66">
        <f t="shared" si="57"/>
        <v>-1.8794088476666302</v>
      </c>
      <c r="I207" s="67">
        <f t="shared" si="43"/>
        <v>-2.2195102884367688</v>
      </c>
      <c r="J207" s="67">
        <f t="shared" si="44"/>
        <v>-0.43301368746483387</v>
      </c>
      <c r="K207" s="65">
        <f t="shared" si="45"/>
        <v>1.6214253887837293</v>
      </c>
      <c r="L207" s="65">
        <f t="shared" si="46"/>
        <v>0.19267406997040426</v>
      </c>
      <c r="M207" s="66">
        <f t="shared" si="47"/>
        <v>1.9148416465135349</v>
      </c>
      <c r="N207" s="66">
        <f t="shared" si="48"/>
        <v>-1.3781222568244924</v>
      </c>
      <c r="O207" s="67">
        <f t="shared" si="49"/>
        <v>2.2613550747303179</v>
      </c>
      <c r="P207" s="67">
        <f t="shared" si="50"/>
        <v>-2.9489185836193887</v>
      </c>
    </row>
    <row r="208" spans="1:16">
      <c r="A208" s="68">
        <f t="shared" si="51"/>
        <v>1.1867735470941911</v>
      </c>
      <c r="B208" s="71">
        <f t="shared" si="42"/>
        <v>0.59156854791747171</v>
      </c>
      <c r="C208" s="71">
        <f t="shared" si="52"/>
        <v>0.11867735470941912</v>
      </c>
      <c r="D208" s="71">
        <f t="shared" si="53"/>
        <v>0.36403766140601129</v>
      </c>
      <c r="E208" s="65">
        <f t="shared" si="54"/>
        <v>1.6250201850892982</v>
      </c>
      <c r="F208" s="65">
        <f t="shared" si="55"/>
        <v>0.32600295873524537</v>
      </c>
      <c r="G208" s="66">
        <f t="shared" si="56"/>
        <v>0.3868916877014284</v>
      </c>
      <c r="H208" s="66">
        <f t="shared" si="57"/>
        <v>-1.9285309691580854</v>
      </c>
      <c r="I208" s="67">
        <f t="shared" si="43"/>
        <v>-2.288729538948739</v>
      </c>
      <c r="J208" s="67">
        <f t="shared" si="44"/>
        <v>-0.45915282055468221</v>
      </c>
      <c r="K208" s="65">
        <f t="shared" si="45"/>
        <v>1.6573981208664958</v>
      </c>
      <c r="L208" s="65">
        <f t="shared" si="46"/>
        <v>0.19798656051368382</v>
      </c>
      <c r="M208" s="66">
        <f t="shared" si="47"/>
        <v>1.966956246847978</v>
      </c>
      <c r="N208" s="66">
        <f t="shared" si="48"/>
        <v>-1.3728097662812129</v>
      </c>
      <c r="O208" s="67">
        <f t="shared" si="49"/>
        <v>2.3343316420508522</v>
      </c>
      <c r="P208" s="67">
        <f t="shared" si="50"/>
        <v>-2.9436060930761094</v>
      </c>
    </row>
    <row r="209" spans="1:16">
      <c r="A209" s="68">
        <f t="shared" si="51"/>
        <v>1.1925851703406842</v>
      </c>
      <c r="B209" s="71">
        <f t="shared" si="42"/>
        <v>0.5777406114834811</v>
      </c>
      <c r="C209" s="71">
        <f t="shared" si="52"/>
        <v>0.11925851703406842</v>
      </c>
      <c r="D209" s="71">
        <f t="shared" si="53"/>
        <v>0.3480068080424718</v>
      </c>
      <c r="E209" s="65">
        <f t="shared" si="54"/>
        <v>1.6601416930124309</v>
      </c>
      <c r="F209" s="65">
        <f t="shared" si="55"/>
        <v>0.34269018386420119</v>
      </c>
      <c r="G209" s="66">
        <f t="shared" si="56"/>
        <v>0.40868723129776879</v>
      </c>
      <c r="H209" s="66">
        <f t="shared" si="57"/>
        <v>-1.9798603637509018</v>
      </c>
      <c r="I209" s="67">
        <f t="shared" si="43"/>
        <v>-2.3611521091546384</v>
      </c>
      <c r="J209" s="67">
        <f t="shared" si="44"/>
        <v>-0.48739433135331223</v>
      </c>
      <c r="K209" s="65">
        <f t="shared" si="45"/>
        <v>1.6951421778113658</v>
      </c>
      <c r="L209" s="65">
        <f t="shared" si="46"/>
        <v>0.20356310487884494</v>
      </c>
      <c r="M209" s="66">
        <f t="shared" si="47"/>
        <v>2.021601422876846</v>
      </c>
      <c r="N209" s="66">
        <f t="shared" si="48"/>
        <v>-1.3672332219160517</v>
      </c>
      <c r="O209" s="67">
        <f t="shared" si="49"/>
        <v>2.4109318772625534</v>
      </c>
      <c r="P209" s="67">
        <f t="shared" si="50"/>
        <v>-2.938029548710948</v>
      </c>
    </row>
    <row r="210" spans="1:16">
      <c r="A210" s="68">
        <f t="shared" si="51"/>
        <v>1.1983967935871773</v>
      </c>
      <c r="B210" s="71">
        <f t="shared" si="42"/>
        <v>0.56384512511997231</v>
      </c>
      <c r="C210" s="71">
        <f t="shared" si="52"/>
        <v>0.11983967935871774</v>
      </c>
      <c r="D210" s="71">
        <f t="shared" si="53"/>
        <v>0.33228287387035754</v>
      </c>
      <c r="E210" s="65">
        <f t="shared" si="54"/>
        <v>1.6968828954451634</v>
      </c>
      <c r="F210" s="65">
        <f t="shared" si="55"/>
        <v>0.36065560034091321</v>
      </c>
      <c r="G210" s="66">
        <f t="shared" si="56"/>
        <v>0.43220851503780888</v>
      </c>
      <c r="H210" s="66">
        <f t="shared" si="57"/>
        <v>-2.0335390209944091</v>
      </c>
      <c r="I210" s="67">
        <f t="shared" si="43"/>
        <v>-2.4369866423941073</v>
      </c>
      <c r="J210" s="67">
        <f t="shared" si="44"/>
        <v>-0.51795729858238548</v>
      </c>
      <c r="K210" s="65">
        <f t="shared" si="45"/>
        <v>1.7347864487917888</v>
      </c>
      <c r="L210" s="65">
        <f t="shared" si="46"/>
        <v>0.20942372630978476</v>
      </c>
      <c r="M210" s="66">
        <f t="shared" si="47"/>
        <v>2.0789625177905653</v>
      </c>
      <c r="N210" s="66">
        <f t="shared" si="48"/>
        <v>-1.3613726004851119</v>
      </c>
      <c r="O210" s="67">
        <f t="shared" si="49"/>
        <v>2.4914220153081388</v>
      </c>
      <c r="P210" s="67">
        <f t="shared" si="50"/>
        <v>-2.9321689272800082</v>
      </c>
    </row>
    <row r="211" spans="1:16">
      <c r="A211" s="68">
        <f t="shared" si="51"/>
        <v>1.2042084168336704</v>
      </c>
      <c r="B211" s="71">
        <f t="shared" si="42"/>
        <v>0.54988208882694511</v>
      </c>
      <c r="C211" s="71">
        <f t="shared" si="52"/>
        <v>0.12042084168336704</v>
      </c>
      <c r="D211" s="71">
        <f t="shared" si="53"/>
        <v>0.31687149072441489</v>
      </c>
      <c r="E211" s="65">
        <f t="shared" si="54"/>
        <v>1.7353473093140492</v>
      </c>
      <c r="F211" s="65">
        <f t="shared" si="55"/>
        <v>0.3800305335392189</v>
      </c>
      <c r="G211" s="66">
        <f t="shared" si="56"/>
        <v>0.45763596714171789</v>
      </c>
      <c r="H211" s="66">
        <f t="shared" si="57"/>
        <v>-2.0897198360056408</v>
      </c>
      <c r="I211" s="67">
        <f t="shared" si="43"/>
        <v>-2.5164582153422699</v>
      </c>
      <c r="J211" s="67">
        <f t="shared" si="44"/>
        <v>-0.55108908347787366</v>
      </c>
      <c r="K211" s="65">
        <f t="shared" si="45"/>
        <v>1.7764722036569032</v>
      </c>
      <c r="L211" s="65">
        <f t="shared" si="46"/>
        <v>0.21559048194146788</v>
      </c>
      <c r="M211" s="66">
        <f t="shared" si="47"/>
        <v>2.1392427799147011</v>
      </c>
      <c r="N211" s="66">
        <f t="shared" si="48"/>
        <v>-1.3552058448534288</v>
      </c>
      <c r="O211" s="67">
        <f t="shared" si="49"/>
        <v>2.5760941612239421</v>
      </c>
      <c r="P211" s="67">
        <f t="shared" si="50"/>
        <v>-2.9260021716483253</v>
      </c>
    </row>
    <row r="212" spans="1:16">
      <c r="A212" s="68">
        <f t="shared" si="51"/>
        <v>1.2100200400801635</v>
      </c>
      <c r="B212" s="71">
        <f t="shared" si="42"/>
        <v>0.53585150260439951</v>
      </c>
      <c r="C212" s="71">
        <f t="shared" si="52"/>
        <v>0.12100200400801636</v>
      </c>
      <c r="D212" s="71">
        <f t="shared" si="53"/>
        <v>0.30177831781734876</v>
      </c>
      <c r="E212" s="65">
        <f t="shared" si="54"/>
        <v>1.7756461315047938</v>
      </c>
      <c r="F212" s="65">
        <f t="shared" si="55"/>
        <v>0.40096321327250817</v>
      </c>
      <c r="G212" s="66">
        <f t="shared" si="56"/>
        <v>0.48517352339467146</v>
      </c>
      <c r="H212" s="66">
        <f t="shared" si="57"/>
        <v>-2.1485674032116178</v>
      </c>
      <c r="I212" s="67">
        <f t="shared" si="43"/>
        <v>-2.5998096153490544</v>
      </c>
      <c r="J212" s="67">
        <f t="shared" si="44"/>
        <v>-0.58706968622385447</v>
      </c>
      <c r="K212" s="65">
        <f t="shared" si="45"/>
        <v>1.8203545486321489</v>
      </c>
      <c r="L212" s="65">
        <f t="shared" si="46"/>
        <v>0.22208772179481526</v>
      </c>
      <c r="M212" s="66">
        <f t="shared" si="47"/>
        <v>2.2026654838959807</v>
      </c>
      <c r="N212" s="66">
        <f t="shared" si="48"/>
        <v>-1.3487086050000814</v>
      </c>
      <c r="O212" s="67">
        <f t="shared" si="49"/>
        <v>2.6652693771070068</v>
      </c>
      <c r="P212" s="67">
        <f t="shared" si="50"/>
        <v>-2.9195049317949779</v>
      </c>
    </row>
    <row r="213" spans="1:16">
      <c r="A213" s="68">
        <f t="shared" si="51"/>
        <v>1.2158316633266566</v>
      </c>
      <c r="B213" s="71">
        <f t="shared" si="42"/>
        <v>0.5217533664523355</v>
      </c>
      <c r="C213" s="71">
        <f t="shared" si="52"/>
        <v>0.12158316633266567</v>
      </c>
      <c r="D213" s="71">
        <f t="shared" si="53"/>
        <v>0.28700904173982172</v>
      </c>
      <c r="E213" s="65">
        <f t="shared" si="54"/>
        <v>1.817898709007618</v>
      </c>
      <c r="F213" s="65">
        <f t="shared" si="55"/>
        <v>0.42362137999430255</v>
      </c>
      <c r="G213" s="66">
        <f t="shared" si="56"/>
        <v>0.51505228705920647</v>
      </c>
      <c r="H213" s="66">
        <f t="shared" si="57"/>
        <v>-2.210258811132114</v>
      </c>
      <c r="I213" s="67">
        <f t="shared" si="43"/>
        <v>-2.6873026467211565</v>
      </c>
      <c r="J213" s="67">
        <f t="shared" si="44"/>
        <v>-0.62621687887539357</v>
      </c>
      <c r="K213" s="65">
        <f t="shared" si="45"/>
        <v>1.8666040795519121</v>
      </c>
      <c r="L213" s="65">
        <f t="shared" si="46"/>
        <v>0.22894238730067482</v>
      </c>
      <c r="M213" s="66">
        <f t="shared" si="47"/>
        <v>2.2694763428139244</v>
      </c>
      <c r="N213" s="66">
        <f t="shared" si="48"/>
        <v>-1.3418539394942219</v>
      </c>
      <c r="O213" s="67">
        <f t="shared" si="49"/>
        <v>2.7593011967639511</v>
      </c>
      <c r="P213" s="67">
        <f t="shared" si="50"/>
        <v>-2.9126502662891185</v>
      </c>
    </row>
    <row r="214" spans="1:16">
      <c r="A214" s="68">
        <f t="shared" si="51"/>
        <v>1.2216432865731497</v>
      </c>
      <c r="B214" s="71">
        <f t="shared" ref="B214:B277" si="58">$B$2-A214^2*$B$4</f>
        <v>0.5075876803707533</v>
      </c>
      <c r="C214" s="71">
        <f t="shared" si="52"/>
        <v>0.12216432865731497</v>
      </c>
      <c r="D214" s="71">
        <f t="shared" si="53"/>
        <v>0.27256937646045454</v>
      </c>
      <c r="E214" s="65">
        <f t="shared" si="54"/>
        <v>1.8622329733523684</v>
      </c>
      <c r="F214" s="65">
        <f t="shared" si="55"/>
        <v>0.44819535577959202</v>
      </c>
      <c r="G214" s="66">
        <f t="shared" si="56"/>
        <v>0.54753484746140291</v>
      </c>
      <c r="H214" s="66">
        <f t="shared" si="57"/>
        <v>-2.2749844099310761</v>
      </c>
      <c r="I214" s="67">
        <f t="shared" ref="I214:I277" si="59">A214*H214</f>
        <v>-2.7792194314508776</v>
      </c>
      <c r="J214" s="67">
        <f t="shared" ref="J214:J277" si="60">-A214*G214</f>
        <v>-0.66889227056607647</v>
      </c>
      <c r="K214" s="65">
        <f t="shared" ref="K214:K277" si="61">SQRT(E214^2+F214^2)</f>
        <v>1.9154087615919475</v>
      </c>
      <c r="L214" s="65">
        <f t="shared" ref="L214:L277" si="62">ATAN2(E214,F214)</f>
        <v>0.23618435633956658</v>
      </c>
      <c r="M214" s="66">
        <f t="shared" ref="M214:M277" si="63">SQRT(G214^2+H214^2)</f>
        <v>2.3399462546421934</v>
      </c>
      <c r="N214" s="66">
        <f t="shared" ref="N214:N277" si="64">ATAN2(G214,H214)</f>
        <v>-1.3346119704553301</v>
      </c>
      <c r="O214" s="67">
        <f t="shared" ref="O214:O277" si="65">SQRT(I214^2+J214^2)</f>
        <v>2.8585796329256214</v>
      </c>
      <c r="P214" s="67">
        <f t="shared" ref="P214:P277" si="66">ATAN2(I214,J214)</f>
        <v>-2.9054082972502266</v>
      </c>
    </row>
    <row r="215" spans="1:16">
      <c r="A215" s="68">
        <f t="shared" si="51"/>
        <v>1.2274549098196428</v>
      </c>
      <c r="B215" s="71">
        <f t="shared" si="58"/>
        <v>0.4933544443596527</v>
      </c>
      <c r="C215" s="71">
        <f t="shared" si="52"/>
        <v>0.12274549098196429</v>
      </c>
      <c r="D215" s="71">
        <f t="shared" si="53"/>
        <v>0.25846506332582514</v>
      </c>
      <c r="E215" s="65">
        <f t="shared" si="54"/>
        <v>1.9087858065278334</v>
      </c>
      <c r="F215" s="65">
        <f t="shared" si="55"/>
        <v>0.4749016729863772</v>
      </c>
      <c r="G215" s="66">
        <f t="shared" si="56"/>
        <v>0.58292039018869113</v>
      </c>
      <c r="H215" s="66">
        <f t="shared" si="57"/>
        <v>-2.3429485100166358</v>
      </c>
      <c r="I215" s="67">
        <f t="shared" si="59"/>
        <v>-2.875863652074536</v>
      </c>
      <c r="J215" s="67">
        <f t="shared" si="60"/>
        <v>-0.71550849497109081</v>
      </c>
      <c r="K215" s="65">
        <f t="shared" si="61"/>
        <v>1.966976068539567</v>
      </c>
      <c r="L215" s="65">
        <f t="shared" si="62"/>
        <v>0.24384684317062527</v>
      </c>
      <c r="M215" s="66">
        <f t="shared" si="63"/>
        <v>2.4143744328266297</v>
      </c>
      <c r="N215" s="66">
        <f t="shared" si="64"/>
        <v>-1.3269494836242712</v>
      </c>
      <c r="O215" s="67">
        <f t="shared" si="65"/>
        <v>2.9635357517160621</v>
      </c>
      <c r="P215" s="67">
        <f t="shared" si="66"/>
        <v>-2.8977458104191678</v>
      </c>
    </row>
    <row r="216" spans="1:16">
      <c r="A216" s="68">
        <f t="shared" si="51"/>
        <v>1.2332665330661359</v>
      </c>
      <c r="B216" s="71">
        <f t="shared" si="58"/>
        <v>0.47905365841903369</v>
      </c>
      <c r="C216" s="71">
        <f t="shared" si="52"/>
        <v>0.12332665330661359</v>
      </c>
      <c r="D216" s="71">
        <f t="shared" si="53"/>
        <v>0.24470187106046987</v>
      </c>
      <c r="E216" s="65">
        <f t="shared" si="54"/>
        <v>1.9577032915316437</v>
      </c>
      <c r="F216" s="65">
        <f t="shared" si="55"/>
        <v>0.50398737358300605</v>
      </c>
      <c r="G216" s="66">
        <f t="shared" si="56"/>
        <v>0.62155076092782136</v>
      </c>
      <c r="H216" s="66">
        <f t="shared" si="57"/>
        <v>-2.4143699511193928</v>
      </c>
      <c r="I216" s="67">
        <f t="shared" si="59"/>
        <v>-2.9775616591560694</v>
      </c>
      <c r="J216" s="67">
        <f t="shared" si="60"/>
        <v>-0.76653775205407293</v>
      </c>
      <c r="K216" s="65">
        <f t="shared" si="61"/>
        <v>2.0215354190330004</v>
      </c>
      <c r="L216" s="65">
        <f t="shared" si="62"/>
        <v>0.25196686330871859</v>
      </c>
      <c r="M216" s="66">
        <f t="shared" si="63"/>
        <v>2.4930919777012264</v>
      </c>
      <c r="N216" s="66">
        <f t="shared" si="64"/>
        <v>-1.3188294634861779</v>
      </c>
      <c r="O216" s="67">
        <f t="shared" si="65"/>
        <v>3.0746468999545877</v>
      </c>
      <c r="P216" s="67">
        <f t="shared" si="66"/>
        <v>-2.8896257902810745</v>
      </c>
    </row>
    <row r="217" spans="1:16">
      <c r="A217" s="68">
        <f t="shared" si="51"/>
        <v>1.239078156312629</v>
      </c>
      <c r="B217" s="71">
        <f t="shared" si="58"/>
        <v>0.46468532254889627</v>
      </c>
      <c r="C217" s="71">
        <f t="shared" si="52"/>
        <v>0.12390781563126291</v>
      </c>
      <c r="D217" s="71">
        <f t="shared" si="53"/>
        <v>0.23128559576688282</v>
      </c>
      <c r="E217" s="65">
        <f t="shared" si="54"/>
        <v>2.0091407811546618</v>
      </c>
      <c r="F217" s="65">
        <f t="shared" si="55"/>
        <v>0.53573511666568274</v>
      </c>
      <c r="G217" s="66">
        <f t="shared" si="56"/>
        <v>0.66381768063004531</v>
      </c>
      <c r="H217" s="66">
        <f t="shared" si="57"/>
        <v>-2.4894824548856334</v>
      </c>
      <c r="I217" s="67">
        <f t="shared" si="59"/>
        <v>-3.0846633303723281</v>
      </c>
      <c r="J217" s="67">
        <f t="shared" si="60"/>
        <v>-0.82252198784280206</v>
      </c>
      <c r="K217" s="65">
        <f t="shared" si="61"/>
        <v>2.0793409517747583</v>
      </c>
      <c r="L217" s="65">
        <f t="shared" si="62"/>
        <v>0.26058577545966277</v>
      </c>
      <c r="M217" s="66">
        <f t="shared" si="63"/>
        <v>2.5764659528704144</v>
      </c>
      <c r="N217" s="66">
        <f t="shared" si="64"/>
        <v>-1.3102105513352338</v>
      </c>
      <c r="O217" s="67">
        <f t="shared" si="65"/>
        <v>3.1924426826849341</v>
      </c>
      <c r="P217" s="67">
        <f t="shared" si="66"/>
        <v>-2.8810068781301306</v>
      </c>
    </row>
    <row r="218" spans="1:16">
      <c r="A218" s="68">
        <f t="shared" si="51"/>
        <v>1.2448897795591221</v>
      </c>
      <c r="B218" s="71">
        <f t="shared" si="58"/>
        <v>0.45024943674924045</v>
      </c>
      <c r="C218" s="71">
        <f t="shared" si="52"/>
        <v>0.12448897795591221</v>
      </c>
      <c r="D218" s="71">
        <f t="shared" si="53"/>
        <v>0.21822206092551588</v>
      </c>
      <c r="E218" s="65">
        <f t="shared" si="54"/>
        <v>2.0632626914055252</v>
      </c>
      <c r="F218" s="65">
        <f t="shared" si="55"/>
        <v>0.57046926157664279</v>
      </c>
      <c r="G218" s="66">
        <f t="shared" si="56"/>
        <v>0.71017135328940195</v>
      </c>
      <c r="H218" s="66">
        <f t="shared" si="57"/>
        <v>-2.5685346370763851</v>
      </c>
      <c r="I218" s="67">
        <f t="shared" si="59"/>
        <v>-3.1975425181399908</v>
      </c>
      <c r="J218" s="67">
        <f t="shared" si="60"/>
        <v>-0.88408505944564697</v>
      </c>
      <c r="K218" s="65">
        <f t="shared" si="61"/>
        <v>2.1406746862028738</v>
      </c>
      <c r="L218" s="65">
        <f t="shared" si="62"/>
        <v>0.26974991512013374</v>
      </c>
      <c r="M218" s="66">
        <f t="shared" si="63"/>
        <v>2.6649040382148881</v>
      </c>
      <c r="N218" s="66">
        <f t="shared" si="64"/>
        <v>-1.3010464116747629</v>
      </c>
      <c r="O218" s="67">
        <f t="shared" si="65"/>
        <v>3.3175118006795463</v>
      </c>
      <c r="P218" s="67">
        <f t="shared" si="66"/>
        <v>-2.8718427384696597</v>
      </c>
    </row>
    <row r="219" spans="1:16">
      <c r="A219" s="68">
        <f t="shared" si="51"/>
        <v>1.2507014028056151</v>
      </c>
      <c r="B219" s="71">
        <f t="shared" si="58"/>
        <v>0.43574600102006644</v>
      </c>
      <c r="C219" s="71">
        <f t="shared" si="52"/>
        <v>0.12507014028056151</v>
      </c>
      <c r="D219" s="71">
        <f t="shared" si="53"/>
        <v>0.20551711739477907</v>
      </c>
      <c r="E219" s="65">
        <f t="shared" si="54"/>
        <v>2.1202418880907099</v>
      </c>
      <c r="F219" s="65">
        <f t="shared" si="55"/>
        <v>0.60856313024434616</v>
      </c>
      <c r="G219" s="66">
        <f t="shared" si="56"/>
        <v>0.76113076069238006</v>
      </c>
      <c r="H219" s="66">
        <f t="shared" si="57"/>
        <v>-2.6517895037222772</v>
      </c>
      <c r="I219" s="67">
        <f t="shared" si="59"/>
        <v>-3.3165968522506581</v>
      </c>
      <c r="J219" s="67">
        <f t="shared" si="60"/>
        <v>-0.95194731011646472</v>
      </c>
      <c r="K219" s="65">
        <f t="shared" si="61"/>
        <v>2.2058501190033866</v>
      </c>
      <c r="L219" s="65">
        <f t="shared" si="62"/>
        <v>0.27951133748709056</v>
      </c>
      <c r="M219" s="66">
        <f t="shared" si="63"/>
        <v>2.7588598382164693</v>
      </c>
      <c r="N219" s="66">
        <f t="shared" si="64"/>
        <v>-1.291284989307806</v>
      </c>
      <c r="O219" s="67">
        <f t="shared" si="65"/>
        <v>3.4505098698014103</v>
      </c>
      <c r="P219" s="67">
        <f t="shared" si="66"/>
        <v>-2.8620813161027026</v>
      </c>
    </row>
    <row r="220" spans="1:16">
      <c r="A220" s="68">
        <f t="shared" si="51"/>
        <v>1.2565130260521082</v>
      </c>
      <c r="B220" s="71">
        <f t="shared" si="58"/>
        <v>0.42117501536137403</v>
      </c>
      <c r="C220" s="71">
        <f t="shared" si="52"/>
        <v>0.12565130260521082</v>
      </c>
      <c r="D220" s="71">
        <f t="shared" si="53"/>
        <v>0.19317664341103991</v>
      </c>
      <c r="E220" s="65">
        <f t="shared" si="54"/>
        <v>2.1802584822079178</v>
      </c>
      <c r="F220" s="65">
        <f t="shared" si="55"/>
        <v>0.65044769588345552</v>
      </c>
      <c r="G220" s="66">
        <f t="shared" si="56"/>
        <v>0.81729600264314217</v>
      </c>
      <c r="H220" s="66">
        <f t="shared" si="57"/>
        <v>-2.7395231830548474</v>
      </c>
      <c r="I220" s="67">
        <f t="shared" si="59"/>
        <v>-3.4422465646801501</v>
      </c>
      <c r="J220" s="67">
        <f t="shared" si="60"/>
        <v>-1.0269430734614264</v>
      </c>
      <c r="K220" s="65">
        <f t="shared" si="61"/>
        <v>2.2752163093472384</v>
      </c>
      <c r="L220" s="65">
        <f t="shared" si="62"/>
        <v>0.28992869101331159</v>
      </c>
      <c r="M220" s="66">
        <f t="shared" si="63"/>
        <v>2.8588389297810086</v>
      </c>
      <c r="N220" s="66">
        <f t="shared" si="64"/>
        <v>-1.2808676357815849</v>
      </c>
      <c r="O220" s="67">
        <f t="shared" si="65"/>
        <v>3.5921683546547056</v>
      </c>
      <c r="P220" s="67">
        <f t="shared" si="66"/>
        <v>-2.8516639625764815</v>
      </c>
    </row>
    <row r="221" spans="1:16">
      <c r="A221" s="68">
        <f t="shared" si="51"/>
        <v>1.2623246492986013</v>
      </c>
      <c r="B221" s="71">
        <f t="shared" si="58"/>
        <v>0.40653647977316321</v>
      </c>
      <c r="C221" s="71">
        <f t="shared" si="52"/>
        <v>0.12623246492986015</v>
      </c>
      <c r="D221" s="71">
        <f t="shared" si="53"/>
        <v>0.1812065445886239</v>
      </c>
      <c r="E221" s="65">
        <f t="shared" si="54"/>
        <v>2.2434977759555239</v>
      </c>
      <c r="F221" s="65">
        <f t="shared" si="55"/>
        <v>0.6966219968292745</v>
      </c>
      <c r="G221" s="66">
        <f t="shared" si="56"/>
        <v>0.87936311784120536</v>
      </c>
      <c r="H221" s="66">
        <f t="shared" si="57"/>
        <v>-2.8320225432352486</v>
      </c>
      <c r="I221" s="67">
        <f t="shared" si="59"/>
        <v>-3.5749318636951681</v>
      </c>
      <c r="J221" s="67">
        <f t="shared" si="60"/>
        <v>-1.1100417393350241</v>
      </c>
      <c r="K221" s="65">
        <f t="shared" si="61"/>
        <v>2.3491625054865377</v>
      </c>
      <c r="L221" s="65">
        <f t="shared" si="62"/>
        <v>0.30106824741810734</v>
      </c>
      <c r="M221" s="66">
        <f t="shared" si="63"/>
        <v>2.9654057358837171</v>
      </c>
      <c r="N221" s="66">
        <f t="shared" si="64"/>
        <v>-1.2697280793767893</v>
      </c>
      <c r="O221" s="67">
        <f t="shared" si="65"/>
        <v>3.7433047555774741</v>
      </c>
      <c r="P221" s="67">
        <f t="shared" si="66"/>
        <v>-2.8405244061716859</v>
      </c>
    </row>
    <row r="222" spans="1:16">
      <c r="A222" s="68">
        <f t="shared" si="51"/>
        <v>1.2681362725450944</v>
      </c>
      <c r="B222" s="71">
        <f t="shared" si="58"/>
        <v>0.39183039425543398</v>
      </c>
      <c r="C222" s="71">
        <f t="shared" si="52"/>
        <v>0.12681362725450945</v>
      </c>
      <c r="D222" s="71">
        <f t="shared" si="53"/>
        <v>0.16961275391981451</v>
      </c>
      <c r="E222" s="65">
        <f t="shared" si="54"/>
        <v>2.3101469977940119</v>
      </c>
      <c r="F222" s="65">
        <f t="shared" si="55"/>
        <v>0.74766563435708022</v>
      </c>
      <c r="G222" s="66">
        <f t="shared" si="56"/>
        <v>0.94814191066365117</v>
      </c>
      <c r="H222" s="66">
        <f t="shared" si="57"/>
        <v>-2.9295812028137389</v>
      </c>
      <c r="I222" s="67">
        <f t="shared" si="59"/>
        <v>-3.7151081866543891</v>
      </c>
      <c r="J222" s="67">
        <f t="shared" si="60"/>
        <v>-1.2023731484327864</v>
      </c>
      <c r="K222" s="65">
        <f t="shared" si="61"/>
        <v>2.428123360172473</v>
      </c>
      <c r="L222" s="65">
        <f t="shared" si="62"/>
        <v>0.31300511935244218</v>
      </c>
      <c r="M222" s="66">
        <f t="shared" si="63"/>
        <v>3.0791913072487898</v>
      </c>
      <c r="N222" s="66">
        <f t="shared" si="64"/>
        <v>-1.2577912074424544</v>
      </c>
      <c r="O222" s="67">
        <f t="shared" si="65"/>
        <v>3.904834186827737</v>
      </c>
      <c r="P222" s="67">
        <f t="shared" si="66"/>
        <v>-2.828587534237351</v>
      </c>
    </row>
    <row r="223" spans="1:16">
      <c r="A223" s="68">
        <f t="shared" si="51"/>
        <v>1.2739478957915875</v>
      </c>
      <c r="B223" s="71">
        <f t="shared" si="58"/>
        <v>0.37705675880818657</v>
      </c>
      <c r="C223" s="71">
        <f t="shared" si="52"/>
        <v>0.12739478957915876</v>
      </c>
      <c r="D223" s="71">
        <f t="shared" si="53"/>
        <v>0.1584012317748531</v>
      </c>
      <c r="E223" s="65">
        <f t="shared" si="54"/>
        <v>2.3803903200962733</v>
      </c>
      <c r="F223" s="65">
        <f t="shared" si="55"/>
        <v>0.80425378105792755</v>
      </c>
      <c r="G223" s="66">
        <f t="shared" si="56"/>
        <v>1.024577412061175</v>
      </c>
      <c r="H223" s="66">
        <f t="shared" si="57"/>
        <v>-3.0324932394493107</v>
      </c>
      <c r="I223" s="67">
        <f t="shared" si="59"/>
        <v>-3.8632383813986642</v>
      </c>
      <c r="J223" s="67">
        <f t="shared" si="60"/>
        <v>-1.3052582381709241</v>
      </c>
      <c r="K223" s="65">
        <f t="shared" si="61"/>
        <v>2.5125847687897043</v>
      </c>
      <c r="L223" s="65">
        <f t="shared" si="62"/>
        <v>0.32582470335979768</v>
      </c>
      <c r="M223" s="66">
        <f t="shared" si="63"/>
        <v>3.2009020791976361</v>
      </c>
      <c r="N223" s="66">
        <f t="shared" si="64"/>
        <v>-1.2449716234350989</v>
      </c>
      <c r="O223" s="67">
        <f t="shared" si="65"/>
        <v>4.0777824684287456</v>
      </c>
      <c r="P223" s="67">
        <f t="shared" si="66"/>
        <v>-2.8157679502299953</v>
      </c>
    </row>
    <row r="224" spans="1:16">
      <c r="A224" s="68">
        <f t="shared" si="51"/>
        <v>1.2797595190380806</v>
      </c>
      <c r="B224" s="71">
        <f t="shared" si="58"/>
        <v>0.36221557343142052</v>
      </c>
      <c r="C224" s="71">
        <f t="shared" si="52"/>
        <v>0.12797595190380806</v>
      </c>
      <c r="D224" s="71">
        <f t="shared" si="53"/>
        <v>0.14757796590193861</v>
      </c>
      <c r="E224" s="65">
        <f t="shared" si="54"/>
        <v>2.4544014495504194</v>
      </c>
      <c r="F224" s="65">
        <f t="shared" si="55"/>
        <v>0.86717519869358051</v>
      </c>
      <c r="G224" s="66">
        <f t="shared" si="56"/>
        <v>1.1097757152018486</v>
      </c>
      <c r="H224" s="66">
        <f t="shared" si="57"/>
        <v>-3.1410436186030126</v>
      </c>
      <c r="I224" s="67">
        <f t="shared" si="59"/>
        <v>-4.0197804706210238</v>
      </c>
      <c r="J224" s="67">
        <f t="shared" si="60"/>
        <v>-1.4202460355268596</v>
      </c>
      <c r="K224" s="65">
        <f t="shared" si="61"/>
        <v>2.6030903366545792</v>
      </c>
      <c r="L224" s="65">
        <f t="shared" si="62"/>
        <v>0.33962439337308131</v>
      </c>
      <c r="M224" s="66">
        <f t="shared" si="63"/>
        <v>3.3313296372497399</v>
      </c>
      <c r="N224" s="66">
        <f t="shared" si="64"/>
        <v>-1.2311719334218152</v>
      </c>
      <c r="O224" s="67">
        <f t="shared" si="65"/>
        <v>4.2633008143240305</v>
      </c>
      <c r="P224" s="67">
        <f t="shared" si="66"/>
        <v>-2.8019682602167117</v>
      </c>
    </row>
    <row r="225" spans="1:16">
      <c r="A225" s="68">
        <f t="shared" si="51"/>
        <v>1.2855711422845737</v>
      </c>
      <c r="B225" s="71">
        <f t="shared" si="58"/>
        <v>0.3473068381251363</v>
      </c>
      <c r="C225" s="71">
        <f t="shared" si="52"/>
        <v>0.12855711422845736</v>
      </c>
      <c r="D225" s="71">
        <f t="shared" si="53"/>
        <v>0.13714897142722826</v>
      </c>
      <c r="E225" s="65">
        <f t="shared" si="54"/>
        <v>2.5323327948501499</v>
      </c>
      <c r="F225" s="65">
        <f t="shared" si="55"/>
        <v>0.93735383423323904</v>
      </c>
      <c r="G225" s="66">
        <f t="shared" si="56"/>
        <v>1.20503503940005</v>
      </c>
      <c r="H225" s="66">
        <f t="shared" si="57"/>
        <v>-3.2554939637201943</v>
      </c>
      <c r="I225" s="67">
        <f t="shared" si="59"/>
        <v>-4.1851690936403045</v>
      </c>
      <c r="J225" s="67">
        <f t="shared" si="60"/>
        <v>-1.5491582720944586</v>
      </c>
      <c r="K225" s="65">
        <f t="shared" si="61"/>
        <v>2.7002484319827547</v>
      </c>
      <c r="L225" s="65">
        <f t="shared" si="62"/>
        <v>0.35451561876825055</v>
      </c>
      <c r="M225" s="66">
        <f t="shared" si="63"/>
        <v>3.4713614611561994</v>
      </c>
      <c r="N225" s="66">
        <f t="shared" si="64"/>
        <v>-1.216280708026646</v>
      </c>
      <c r="O225" s="67">
        <f t="shared" si="65"/>
        <v>4.4626821189012214</v>
      </c>
      <c r="P225" s="67">
        <f t="shared" si="66"/>
        <v>-2.7870770348215426</v>
      </c>
    </row>
    <row r="226" spans="1:16">
      <c r="A226" s="68">
        <f t="shared" si="51"/>
        <v>1.2913827655310668</v>
      </c>
      <c r="B226" s="71">
        <f t="shared" si="58"/>
        <v>0.33233055288933389</v>
      </c>
      <c r="C226" s="71">
        <f t="shared" si="52"/>
        <v>0.1291382765531067</v>
      </c>
      <c r="D226" s="71">
        <f t="shared" si="53"/>
        <v>0.127120290854837</v>
      </c>
      <c r="E226" s="65">
        <f t="shared" si="54"/>
        <v>2.614299815194991</v>
      </c>
      <c r="F226" s="65">
        <f t="shared" si="55"/>
        <v>1.0158746151751186</v>
      </c>
      <c r="G226" s="66">
        <f t="shared" si="56"/>
        <v>1.3118829699776529</v>
      </c>
      <c r="H226" s="66">
        <f t="shared" si="57"/>
        <v>-3.3760617252738645</v>
      </c>
      <c r="I226" s="67">
        <f t="shared" si="59"/>
        <v>-4.3597879273877478</v>
      </c>
      <c r="J226" s="67">
        <f t="shared" si="60"/>
        <v>-1.6941430578228509</v>
      </c>
      <c r="K226" s="65">
        <f t="shared" si="61"/>
        <v>2.8047396951385273</v>
      </c>
      <c r="L226" s="65">
        <f t="shared" si="62"/>
        <v>0.37062627080687038</v>
      </c>
      <c r="M226" s="66">
        <f t="shared" si="63"/>
        <v>3.621992504102753</v>
      </c>
      <c r="N226" s="66">
        <f t="shared" si="64"/>
        <v>-1.2001700559880262</v>
      </c>
      <c r="O226" s="67">
        <f t="shared" si="65"/>
        <v>4.6773786966810071</v>
      </c>
      <c r="P226" s="67">
        <f t="shared" si="66"/>
        <v>-2.7709663827829227</v>
      </c>
    </row>
    <row r="227" spans="1:16">
      <c r="A227" s="68">
        <f t="shared" si="51"/>
        <v>1.2971943887775599</v>
      </c>
      <c r="B227" s="71">
        <f t="shared" si="58"/>
        <v>0.31728671772401285</v>
      </c>
      <c r="C227" s="71">
        <f t="shared" si="52"/>
        <v>0.129719438877756</v>
      </c>
      <c r="D227" s="71">
        <f t="shared" si="53"/>
        <v>0.11749799406683728</v>
      </c>
      <c r="E227" s="65">
        <f t="shared" si="54"/>
        <v>2.7003585911732944</v>
      </c>
      <c r="F227" s="65">
        <f t="shared" si="55"/>
        <v>1.1040140719676175</v>
      </c>
      <c r="G227" s="66">
        <f t="shared" si="56"/>
        <v>1.4321208592878585</v>
      </c>
      <c r="H227" s="66">
        <f t="shared" si="57"/>
        <v>-3.5028900121572741</v>
      </c>
      <c r="I227" s="67">
        <f t="shared" si="59"/>
        <v>-4.5439292682753747</v>
      </c>
      <c r="J227" s="67">
        <f t="shared" si="60"/>
        <v>-1.8577391427195074</v>
      </c>
      <c r="K227" s="65">
        <f t="shared" si="61"/>
        <v>2.9173247320149223</v>
      </c>
      <c r="L227" s="65">
        <f t="shared" si="62"/>
        <v>0.38810359164854974</v>
      </c>
      <c r="M227" s="66">
        <f t="shared" si="63"/>
        <v>3.7843372726117561</v>
      </c>
      <c r="N227" s="66">
        <f t="shared" si="64"/>
        <v>-1.182692735146347</v>
      </c>
      <c r="O227" s="67">
        <f t="shared" si="65"/>
        <v>4.9090210752737446</v>
      </c>
      <c r="P227" s="67">
        <f t="shared" si="66"/>
        <v>-2.7534890619412433</v>
      </c>
    </row>
    <row r="228" spans="1:16">
      <c r="A228" s="68">
        <f t="shared" si="51"/>
        <v>1.303006012024053</v>
      </c>
      <c r="B228" s="71">
        <f t="shared" si="58"/>
        <v>0.30217533262917362</v>
      </c>
      <c r="C228" s="71">
        <f t="shared" si="52"/>
        <v>0.1303006012024053</v>
      </c>
      <c r="D228" s="71">
        <f t="shared" si="53"/>
        <v>0.10828817832325999</v>
      </c>
      <c r="E228" s="65">
        <f t="shared" si="54"/>
        <v>2.7904738754319522</v>
      </c>
      <c r="F228" s="65">
        <f t="shared" si="55"/>
        <v>1.2032763245257874</v>
      </c>
      <c r="G228" s="66">
        <f t="shared" si="56"/>
        <v>1.5678762849833063</v>
      </c>
      <c r="H228" s="66">
        <f t="shared" si="57"/>
        <v>-3.6360042360838922</v>
      </c>
      <c r="I228" s="67">
        <f t="shared" si="59"/>
        <v>-4.7377353793622357</v>
      </c>
      <c r="J228" s="67">
        <f t="shared" si="60"/>
        <v>-2.0429522254431856</v>
      </c>
      <c r="K228" s="65">
        <f t="shared" si="61"/>
        <v>3.0388514874262129</v>
      </c>
      <c r="L228" s="65">
        <f t="shared" si="62"/>
        <v>0.40711760986537554</v>
      </c>
      <c r="M228" s="66">
        <f t="shared" si="63"/>
        <v>3.9596417577645915</v>
      </c>
      <c r="N228" s="66">
        <f t="shared" si="64"/>
        <v>-1.1636787169295211</v>
      </c>
      <c r="O228" s="67">
        <f t="shared" si="65"/>
        <v>5.1594370158287512</v>
      </c>
      <c r="P228" s="67">
        <f t="shared" si="66"/>
        <v>-2.7344750437244176</v>
      </c>
    </row>
    <row r="229" spans="1:16">
      <c r="A229" s="68">
        <f t="shared" si="51"/>
        <v>1.3088176352705461</v>
      </c>
      <c r="B229" s="71">
        <f t="shared" si="58"/>
        <v>0.28699639760481577</v>
      </c>
      <c r="C229" s="71">
        <f t="shared" si="52"/>
        <v>0.13088176352705461</v>
      </c>
      <c r="D229" s="71">
        <f t="shared" si="53"/>
        <v>9.9496968262093338E-2</v>
      </c>
      <c r="E229" s="65">
        <f t="shared" si="54"/>
        <v>2.8844737947071351</v>
      </c>
      <c r="F229" s="65">
        <f t="shared" si="55"/>
        <v>1.3154346892489019</v>
      </c>
      <c r="G229" s="66">
        <f t="shared" si="56"/>
        <v>1.7216641193355935</v>
      </c>
      <c r="H229" s="66">
        <f t="shared" si="57"/>
        <v>-3.7752501709884512</v>
      </c>
      <c r="I229" s="67">
        <f t="shared" si="59"/>
        <v>-4.9411140013478292</v>
      </c>
      <c r="J229" s="67">
        <f t="shared" si="60"/>
        <v>-2.2533443613989586</v>
      </c>
      <c r="K229" s="65">
        <f t="shared" si="61"/>
        <v>3.1702614236102886</v>
      </c>
      <c r="L229" s="65">
        <f t="shared" si="62"/>
        <v>0.42786521325521132</v>
      </c>
      <c r="M229" s="66">
        <f t="shared" si="63"/>
        <v>4.1492940596390531</v>
      </c>
      <c r="N229" s="66">
        <f t="shared" si="64"/>
        <v>-1.1429311135396854</v>
      </c>
      <c r="O229" s="67">
        <f t="shared" si="65"/>
        <v>5.4306692391789095</v>
      </c>
      <c r="P229" s="67">
        <f t="shared" si="66"/>
        <v>-2.7137274403345817</v>
      </c>
    </row>
    <row r="230" spans="1:16">
      <c r="A230" s="68">
        <f t="shared" si="51"/>
        <v>1.3146292585170392</v>
      </c>
      <c r="B230" s="71">
        <f t="shared" si="58"/>
        <v>0.27174991265093973</v>
      </c>
      <c r="C230" s="71">
        <f t="shared" si="52"/>
        <v>0.13146292585170391</v>
      </c>
      <c r="D230" s="71">
        <f t="shared" si="53"/>
        <v>9.1130515899283976E-2</v>
      </c>
      <c r="E230" s="65">
        <f t="shared" si="54"/>
        <v>2.9819858909969685</v>
      </c>
      <c r="F230" s="65">
        <f t="shared" si="55"/>
        <v>1.442578532058292</v>
      </c>
      <c r="G230" s="66">
        <f t="shared" si="56"/>
        <v>1.8964559459523913</v>
      </c>
      <c r="H230" s="66">
        <f t="shared" si="57"/>
        <v>-3.9202059007896173</v>
      </c>
      <c r="I230" s="67">
        <f t="shared" si="59"/>
        <v>-5.1536173765891764</v>
      </c>
      <c r="J230" s="67">
        <f t="shared" si="60"/>
        <v>-2.4931364740376223</v>
      </c>
      <c r="K230" s="65">
        <f t="shared" si="61"/>
        <v>3.3125930440155851</v>
      </c>
      <c r="L230" s="65">
        <f t="shared" si="62"/>
        <v>0.45057494941215021</v>
      </c>
      <c r="M230" s="66">
        <f t="shared" si="63"/>
        <v>4.3548317372229111</v>
      </c>
      <c r="N230" s="66">
        <f t="shared" si="64"/>
        <v>-1.1202213773827465</v>
      </c>
      <c r="O230" s="67">
        <f t="shared" si="65"/>
        <v>5.7249892176718253</v>
      </c>
      <c r="P230" s="67">
        <f t="shared" si="66"/>
        <v>-2.6910177041776429</v>
      </c>
    </row>
    <row r="231" spans="1:16">
      <c r="A231" s="68">
        <f t="shared" si="51"/>
        <v>1.3204408817635322</v>
      </c>
      <c r="B231" s="71">
        <f t="shared" si="58"/>
        <v>0.25643587776754551</v>
      </c>
      <c r="C231" s="71">
        <f t="shared" si="52"/>
        <v>0.13204408817635324</v>
      </c>
      <c r="D231" s="71">
        <f t="shared" si="53"/>
        <v>8.3195000628736082E-2</v>
      </c>
      <c r="E231" s="65">
        <f t="shared" si="54"/>
        <v>3.0823472063172379</v>
      </c>
      <c r="F231" s="65">
        <f t="shared" si="55"/>
        <v>1.5871637379463446</v>
      </c>
      <c r="G231" s="66">
        <f t="shared" si="56"/>
        <v>2.0957558856369749</v>
      </c>
      <c r="H231" s="66">
        <f t="shared" si="57"/>
        <v>-4.0700572630108942</v>
      </c>
      <c r="I231" s="67">
        <f t="shared" si="59"/>
        <v>-5.3742700011981741</v>
      </c>
      <c r="J231" s="67">
        <f t="shared" si="60"/>
        <v>-2.7673217495915994</v>
      </c>
      <c r="K231" s="65">
        <f t="shared" si="61"/>
        <v>3.4669803909661061</v>
      </c>
      <c r="L231" s="65">
        <f t="shared" si="62"/>
        <v>0.47551262916250148</v>
      </c>
      <c r="M231" s="66">
        <f t="shared" si="63"/>
        <v>4.5779426445041613</v>
      </c>
      <c r="N231" s="66">
        <f t="shared" si="64"/>
        <v>-1.0952836976323952</v>
      </c>
      <c r="O231" s="67">
        <f t="shared" si="65"/>
        <v>6.0449026221719508</v>
      </c>
      <c r="P231" s="67">
        <f t="shared" si="66"/>
        <v>-2.6660800244272918</v>
      </c>
    </row>
    <row r="232" spans="1:16">
      <c r="A232" s="68">
        <f t="shared" si="51"/>
        <v>1.3262525050100253</v>
      </c>
      <c r="B232" s="71">
        <f t="shared" si="58"/>
        <v>0.24105429295463265</v>
      </c>
      <c r="C232" s="71">
        <f t="shared" si="52"/>
        <v>0.13262525050100255</v>
      </c>
      <c r="D232" s="71">
        <f t="shared" si="53"/>
        <v>7.5696629222311546E-2</v>
      </c>
      <c r="E232" s="65">
        <f t="shared" si="54"/>
        <v>3.1844785617426412</v>
      </c>
      <c r="F232" s="65">
        <f t="shared" si="55"/>
        <v>1.7520628311136386</v>
      </c>
      <c r="G232" s="66">
        <f t="shared" si="56"/>
        <v>2.32367771869942</v>
      </c>
      <c r="H232" s="66">
        <f t="shared" si="57"/>
        <v>-4.2234226696619004</v>
      </c>
      <c r="I232" s="67">
        <f t="shared" si="59"/>
        <v>-5.6013248953552237</v>
      </c>
      <c r="J232" s="67">
        <f t="shared" si="60"/>
        <v>-3.0817833952610867</v>
      </c>
      <c r="K232" s="65">
        <f t="shared" si="61"/>
        <v>3.6346427437051387</v>
      </c>
      <c r="L232" s="65">
        <f t="shared" si="62"/>
        <v>0.50298776391709432</v>
      </c>
      <c r="M232" s="66">
        <f t="shared" si="63"/>
        <v>4.8204540436554515</v>
      </c>
      <c r="N232" s="66">
        <f t="shared" si="64"/>
        <v>-1.0678085628778022</v>
      </c>
      <c r="O232" s="67">
        <f t="shared" si="65"/>
        <v>6.3931392506837481</v>
      </c>
      <c r="P232" s="67">
        <f t="shared" si="66"/>
        <v>-2.638604889672699</v>
      </c>
    </row>
    <row r="233" spans="1:16">
      <c r="A233" s="68">
        <f t="shared" si="51"/>
        <v>1.3320641282565184</v>
      </c>
      <c r="B233" s="71">
        <f t="shared" si="58"/>
        <v>0.22560515821220162</v>
      </c>
      <c r="C233" s="71">
        <f t="shared" si="52"/>
        <v>0.13320641282565185</v>
      </c>
      <c r="D233" s="71">
        <f t="shared" si="53"/>
        <v>6.8641635829830516E-2</v>
      </c>
      <c r="E233" s="65">
        <f t="shared" si="54"/>
        <v>3.2867101065525213</v>
      </c>
      <c r="F233" s="65">
        <f t="shared" si="55"/>
        <v>1.9406066189314584</v>
      </c>
      <c r="G233" s="66">
        <f t="shared" si="56"/>
        <v>2.5850124641357626</v>
      </c>
      <c r="H233" s="66">
        <f t="shared" si="57"/>
        <v>-4.3781086329167733</v>
      </c>
      <c r="I233" s="67">
        <f t="shared" si="59"/>
        <v>-5.8319214595186191</v>
      </c>
      <c r="J233" s="67">
        <f t="shared" si="60"/>
        <v>-3.4434023745712392</v>
      </c>
      <c r="K233" s="65">
        <f t="shared" si="61"/>
        <v>3.8168596219870428</v>
      </c>
      <c r="L233" s="65">
        <f t="shared" si="62"/>
        <v>0.53336077183403774</v>
      </c>
      <c r="M233" s="66">
        <f t="shared" si="63"/>
        <v>5.084301785039675</v>
      </c>
      <c r="N233" s="66">
        <f t="shared" si="64"/>
        <v>-1.0374355549608589</v>
      </c>
      <c r="O233" s="67">
        <f t="shared" si="65"/>
        <v>6.7726160250819349</v>
      </c>
      <c r="P233" s="67">
        <f t="shared" si="66"/>
        <v>-2.6082318817557555</v>
      </c>
    </row>
    <row r="234" spans="1:16">
      <c r="A234" s="68">
        <f t="shared" si="51"/>
        <v>1.3378757515030115</v>
      </c>
      <c r="B234" s="71">
        <f t="shared" si="58"/>
        <v>0.21008847354025217</v>
      </c>
      <c r="C234" s="71">
        <f t="shared" si="52"/>
        <v>0.13378757515030115</v>
      </c>
      <c r="D234" s="71">
        <f t="shared" si="53"/>
        <v>6.2036281979070712E-2</v>
      </c>
      <c r="E234" s="65">
        <f t="shared" si="54"/>
        <v>3.3865419854002545</v>
      </c>
      <c r="F234" s="65">
        <f t="shared" si="55"/>
        <v>2.1566020864280242</v>
      </c>
      <c r="G234" s="66">
        <f t="shared" si="56"/>
        <v>2.8852656370728553</v>
      </c>
      <c r="H234" s="66">
        <f t="shared" si="57"/>
        <v>-4.5307724037138666</v>
      </c>
      <c r="I234" s="67">
        <f t="shared" si="59"/>
        <v>-6.0616105345077953</v>
      </c>
      <c r="J234" s="67">
        <f t="shared" si="60"/>
        <v>-3.8601269324846617</v>
      </c>
      <c r="K234" s="65">
        <f t="shared" si="61"/>
        <v>4.0149220637596947</v>
      </c>
      <c r="L234" s="65">
        <f t="shared" si="62"/>
        <v>0.56705070059072626</v>
      </c>
      <c r="M234" s="66">
        <f t="shared" si="63"/>
        <v>5.371466873278524</v>
      </c>
      <c r="N234" s="66">
        <f t="shared" si="64"/>
        <v>-1.0037456262041704</v>
      </c>
      <c r="O234" s="67">
        <f t="shared" si="65"/>
        <v>7.1863552797610364</v>
      </c>
      <c r="P234" s="67">
        <f t="shared" si="66"/>
        <v>-2.5745419529990667</v>
      </c>
    </row>
    <row r="235" spans="1:16">
      <c r="A235" s="68">
        <f t="shared" si="51"/>
        <v>1.3436873747495046</v>
      </c>
      <c r="B235" s="71">
        <f t="shared" si="58"/>
        <v>0.19450423893878432</v>
      </c>
      <c r="C235" s="71">
        <f t="shared" si="52"/>
        <v>0.13436873747495046</v>
      </c>
      <c r="D235" s="71">
        <f t="shared" si="53"/>
        <v>5.5886856575767856E-2</v>
      </c>
      <c r="E235" s="65">
        <f t="shared" si="54"/>
        <v>3.4803216866400031</v>
      </c>
      <c r="F235" s="65">
        <f t="shared" si="55"/>
        <v>2.4042994311691488</v>
      </c>
      <c r="G235" s="66">
        <f t="shared" si="56"/>
        <v>3.2306267907794006</v>
      </c>
      <c r="H235" s="66">
        <f t="shared" si="57"/>
        <v>-4.6764643104050734</v>
      </c>
      <c r="I235" s="67">
        <f t="shared" si="59"/>
        <v>-6.2837060523579451</v>
      </c>
      <c r="J235" s="67">
        <f t="shared" si="60"/>
        <v>-4.3409524312977901</v>
      </c>
      <c r="K235" s="65">
        <f t="shared" si="61"/>
        <v>4.2300466660802938</v>
      </c>
      <c r="L235" s="65">
        <f t="shared" si="62"/>
        <v>0.60454287427792885</v>
      </c>
      <c r="M235" s="66">
        <f t="shared" si="63"/>
        <v>5.6838602998133236</v>
      </c>
      <c r="N235" s="66">
        <f t="shared" si="64"/>
        <v>-0.9662534525169677</v>
      </c>
      <c r="O235" s="67">
        <f t="shared" si="65"/>
        <v>7.6373313246990975</v>
      </c>
      <c r="P235" s="67">
        <f t="shared" si="66"/>
        <v>-2.537049779311864</v>
      </c>
    </row>
    <row r="236" spans="1:16">
      <c r="A236" s="68">
        <f t="shared" si="51"/>
        <v>1.3494989979959977</v>
      </c>
      <c r="B236" s="71">
        <f t="shared" si="58"/>
        <v>0.17885245440779807</v>
      </c>
      <c r="C236" s="71">
        <f t="shared" si="52"/>
        <v>0.13494989979959979</v>
      </c>
      <c r="D236" s="71">
        <f t="shared" si="53"/>
        <v>5.0199675903615515E-2</v>
      </c>
      <c r="E236" s="65">
        <f t="shared" si="54"/>
        <v>3.5628208985093597</v>
      </c>
      <c r="F236" s="65">
        <f t="shared" si="55"/>
        <v>2.6882623716277885</v>
      </c>
      <c r="G236" s="66">
        <f t="shared" si="56"/>
        <v>3.6278073768620449</v>
      </c>
      <c r="H236" s="66">
        <f t="shared" si="57"/>
        <v>-4.8080232325775807</v>
      </c>
      <c r="I236" s="67">
        <f t="shared" si="59"/>
        <v>-6.4884225347049229</v>
      </c>
      <c r="J236" s="67">
        <f t="shared" si="60"/>
        <v>-4.8957224199978189</v>
      </c>
      <c r="K236" s="65">
        <f t="shared" si="61"/>
        <v>4.4632328343438346</v>
      </c>
      <c r="L236" s="65">
        <f t="shared" si="62"/>
        <v>0.64639528364573695</v>
      </c>
      <c r="M236" s="66">
        <f t="shared" si="63"/>
        <v>6.0231282377698419</v>
      </c>
      <c r="N236" s="66">
        <f t="shared" si="64"/>
        <v>-0.92440104314915961</v>
      </c>
      <c r="O236" s="67">
        <f t="shared" si="65"/>
        <v>8.1282055216718003</v>
      </c>
      <c r="P236" s="67">
        <f t="shared" si="66"/>
        <v>-2.4951973699440559</v>
      </c>
    </row>
    <row r="237" spans="1:16">
      <c r="A237" s="68">
        <f t="shared" si="51"/>
        <v>1.3553106212424908</v>
      </c>
      <c r="B237" s="71">
        <f t="shared" si="58"/>
        <v>0.16313311994729363</v>
      </c>
      <c r="C237" s="71">
        <f t="shared" si="52"/>
        <v>0.13553106212424909</v>
      </c>
      <c r="D237" s="71">
        <f t="shared" si="53"/>
        <v>4.4981083624265158E-2</v>
      </c>
      <c r="E237" s="65">
        <f t="shared" si="54"/>
        <v>3.6267049791412997</v>
      </c>
      <c r="F237" s="65">
        <f t="shared" si="55"/>
        <v>3.013067965555559</v>
      </c>
      <c r="G237" s="66">
        <f t="shared" si="56"/>
        <v>4.0836430162429522</v>
      </c>
      <c r="H237" s="66">
        <f t="shared" si="57"/>
        <v>-4.9153117783432299</v>
      </c>
      <c r="I237" s="67">
        <f t="shared" si="59"/>
        <v>-6.6617742599068954</v>
      </c>
      <c r="J237" s="67">
        <f t="shared" si="60"/>
        <v>-5.5346047532767946</v>
      </c>
      <c r="K237" s="65">
        <f t="shared" si="61"/>
        <v>4.7150363276209664</v>
      </c>
      <c r="L237" s="65">
        <f t="shared" si="62"/>
        <v>0.69324156992272734</v>
      </c>
      <c r="M237" s="66">
        <f t="shared" si="63"/>
        <v>6.3903388143688851</v>
      </c>
      <c r="N237" s="66">
        <f t="shared" si="64"/>
        <v>-0.87755475687216922</v>
      </c>
      <c r="O237" s="67">
        <f t="shared" si="65"/>
        <v>8.6608940684522953</v>
      </c>
      <c r="P237" s="67">
        <f t="shared" si="66"/>
        <v>-2.4483510836670659</v>
      </c>
    </row>
    <row r="238" spans="1:16">
      <c r="A238" s="68">
        <f t="shared" si="51"/>
        <v>1.3611222444889839</v>
      </c>
      <c r="B238" s="71">
        <f t="shared" si="58"/>
        <v>0.14734623555727078</v>
      </c>
      <c r="C238" s="71">
        <f t="shared" si="52"/>
        <v>0.13611222444889839</v>
      </c>
      <c r="D238" s="71">
        <f t="shared" si="53"/>
        <v>4.0237450777326024E-2</v>
      </c>
      <c r="E238" s="65">
        <f t="shared" si="54"/>
        <v>3.6619177584754206</v>
      </c>
      <c r="F238" s="65">
        <f t="shared" si="55"/>
        <v>3.3827248451235934</v>
      </c>
      <c r="G238" s="66">
        <f t="shared" si="56"/>
        <v>4.6043020336832763</v>
      </c>
      <c r="H238" s="66">
        <f t="shared" si="57"/>
        <v>-4.9843177185501331</v>
      </c>
      <c r="I238" s="67">
        <f t="shared" si="59"/>
        <v>-6.7842657203191683</v>
      </c>
      <c r="J238" s="67">
        <f t="shared" si="60"/>
        <v>-6.2670179183921739</v>
      </c>
      <c r="K238" s="65">
        <f t="shared" si="61"/>
        <v>4.9852250749243101</v>
      </c>
      <c r="L238" s="65">
        <f t="shared" si="62"/>
        <v>0.74578694514843202</v>
      </c>
      <c r="M238" s="66">
        <f t="shared" si="63"/>
        <v>6.7855007432637393</v>
      </c>
      <c r="N238" s="66">
        <f t="shared" si="64"/>
        <v>-0.82500938164646442</v>
      </c>
      <c r="O238" s="67">
        <f t="shared" si="65"/>
        <v>9.2358960016528098</v>
      </c>
      <c r="P238" s="67">
        <f t="shared" si="66"/>
        <v>-2.3958057084413609</v>
      </c>
    </row>
    <row r="239" spans="1:16">
      <c r="A239" s="68">
        <f t="shared" si="51"/>
        <v>1.366933867735477</v>
      </c>
      <c r="B239" s="71">
        <f t="shared" si="58"/>
        <v>0.13149180123772952</v>
      </c>
      <c r="C239" s="71">
        <f t="shared" si="52"/>
        <v>0.1366933867735477</v>
      </c>
      <c r="D239" s="71">
        <f t="shared" si="53"/>
        <v>3.5975175780365271E-2</v>
      </c>
      <c r="E239" s="65">
        <f t="shared" si="54"/>
        <v>3.6550704308023381</v>
      </c>
      <c r="F239" s="65">
        <f t="shared" si="55"/>
        <v>3.7996586203799168</v>
      </c>
      <c r="G239" s="66">
        <f t="shared" si="56"/>
        <v>5.1938820540303663</v>
      </c>
      <c r="H239" s="66">
        <f t="shared" si="57"/>
        <v>-4.9962395608222163</v>
      </c>
      <c r="I239" s="67">
        <f t="shared" si="59"/>
        <v>-6.8295290670077131</v>
      </c>
      <c r="J239" s="67">
        <f t="shared" si="60"/>
        <v>-7.0996932846776124</v>
      </c>
      <c r="K239" s="65">
        <f t="shared" si="61"/>
        <v>5.2722808617858172</v>
      </c>
      <c r="L239" s="65">
        <f t="shared" si="62"/>
        <v>0.80479123080765791</v>
      </c>
      <c r="M239" s="66">
        <f t="shared" si="63"/>
        <v>7.2068592701886214</v>
      </c>
      <c r="N239" s="66">
        <f t="shared" si="64"/>
        <v>-0.76600509598723876</v>
      </c>
      <c r="O239" s="67">
        <f t="shared" si="65"/>
        <v>9.8513000164242097</v>
      </c>
      <c r="P239" s="67">
        <f t="shared" si="66"/>
        <v>-2.336801422782135</v>
      </c>
    </row>
    <row r="240" spans="1:16">
      <c r="A240" s="68">
        <f t="shared" si="51"/>
        <v>1.3727454909819701</v>
      </c>
      <c r="B240" s="71">
        <f t="shared" si="58"/>
        <v>0.11556981698866986</v>
      </c>
      <c r="C240" s="71">
        <f t="shared" si="52"/>
        <v>0.137274549098197</v>
      </c>
      <c r="D240" s="71">
        <f t="shared" si="53"/>
        <v>3.2200684428907944E-2</v>
      </c>
      <c r="E240" s="65">
        <f t="shared" si="54"/>
        <v>3.5890484639797857</v>
      </c>
      <c r="F240" s="65">
        <f t="shared" si="55"/>
        <v>4.2630941401655331</v>
      </c>
      <c r="G240" s="66">
        <f t="shared" si="56"/>
        <v>5.8521432585438946</v>
      </c>
      <c r="H240" s="66">
        <f t="shared" si="57"/>
        <v>-4.9268500958440162</v>
      </c>
      <c r="I240" s="67">
        <f t="shared" si="59"/>
        <v>-6.7633112538139608</v>
      </c>
      <c r="J240" s="67">
        <f t="shared" si="60"/>
        <v>-8.0335032707466656</v>
      </c>
      <c r="K240" s="65">
        <f t="shared" si="61"/>
        <v>5.5727229004059913</v>
      </c>
      <c r="L240" s="65">
        <f t="shared" si="62"/>
        <v>0.87103049777897545</v>
      </c>
      <c r="M240" s="66">
        <f t="shared" si="63"/>
        <v>7.649930234024291</v>
      </c>
      <c r="N240" s="66">
        <f t="shared" si="64"/>
        <v>-0.6997658290159211</v>
      </c>
      <c r="O240" s="67">
        <f t="shared" si="65"/>
        <v>10.501407235083494</v>
      </c>
      <c r="P240" s="67">
        <f t="shared" si="66"/>
        <v>-2.2705621558108176</v>
      </c>
    </row>
    <row r="241" spans="1:16">
      <c r="A241" s="68">
        <f t="shared" si="51"/>
        <v>1.3785571142284632</v>
      </c>
      <c r="B241" s="71">
        <f t="shared" si="58"/>
        <v>9.9580282810092013E-2</v>
      </c>
      <c r="C241" s="71">
        <f t="shared" si="52"/>
        <v>0.13785571142284633</v>
      </c>
      <c r="D241" s="71">
        <f t="shared" si="53"/>
        <v>2.8920429896436992E-2</v>
      </c>
      <c r="E241" s="65">
        <f t="shared" si="54"/>
        <v>3.4432504346126733</v>
      </c>
      <c r="F241" s="65">
        <f t="shared" si="55"/>
        <v>4.7667241433306016</v>
      </c>
      <c r="G241" s="66">
        <f t="shared" si="56"/>
        <v>6.5712014793529772</v>
      </c>
      <c r="H241" s="66">
        <f t="shared" si="57"/>
        <v>-4.7467173827055484</v>
      </c>
      <c r="I241" s="67">
        <f t="shared" si="59"/>
        <v>-6.5436210171606444</v>
      </c>
      <c r="J241" s="67">
        <f t="shared" si="60"/>
        <v>-9.0587765483906484</v>
      </c>
      <c r="K241" s="65">
        <f t="shared" si="61"/>
        <v>5.8802748757240266</v>
      </c>
      <c r="L241" s="65">
        <f t="shared" si="62"/>
        <v>0.9452263165791599</v>
      </c>
      <c r="M241" s="66">
        <f t="shared" si="63"/>
        <v>8.1062947635482487</v>
      </c>
      <c r="N241" s="66">
        <f t="shared" si="64"/>
        <v>-0.62557001021573677</v>
      </c>
      <c r="O241" s="67">
        <f t="shared" si="65"/>
        <v>11.174990316322377</v>
      </c>
      <c r="P241" s="67">
        <f t="shared" si="66"/>
        <v>-2.196366337010633</v>
      </c>
    </row>
    <row r="242" spans="1:16">
      <c r="A242" s="68">
        <f t="shared" si="51"/>
        <v>1.3843687374749563</v>
      </c>
      <c r="B242" s="71">
        <f t="shared" si="58"/>
        <v>8.3523198701995538E-2</v>
      </c>
      <c r="C242" s="71">
        <f t="shared" si="52"/>
        <v>0.13843687374749564</v>
      </c>
      <c r="D242" s="71">
        <f t="shared" si="53"/>
        <v>2.6140892734393077E-2</v>
      </c>
      <c r="E242" s="65">
        <f t="shared" si="54"/>
        <v>3.195116538315681</v>
      </c>
      <c r="F242" s="65">
        <f t="shared" si="55"/>
        <v>5.2957974753997927</v>
      </c>
      <c r="G242" s="66">
        <f t="shared" si="56"/>
        <v>7.3313364649422716</v>
      </c>
      <c r="H242" s="66">
        <f t="shared" si="57"/>
        <v>-4.4232194482334322</v>
      </c>
      <c r="I242" s="67">
        <f t="shared" si="59"/>
        <v>-6.1233667231255895</v>
      </c>
      <c r="J242" s="67">
        <f t="shared" si="60"/>
        <v>-10.149273005976241</v>
      </c>
      <c r="K242" s="65">
        <f t="shared" si="61"/>
        <v>6.1850012606198552</v>
      </c>
      <c r="L242" s="65">
        <f t="shared" si="62"/>
        <v>1.0279314720010018</v>
      </c>
      <c r="M242" s="66">
        <f t="shared" si="63"/>
        <v>8.562322386445322</v>
      </c>
      <c r="N242" s="66">
        <f t="shared" si="64"/>
        <v>-0.54286485479389479</v>
      </c>
      <c r="O242" s="67">
        <f t="shared" si="65"/>
        <v>11.853411431976864</v>
      </c>
      <c r="P242" s="67">
        <f t="shared" si="66"/>
        <v>-2.1136611815887916</v>
      </c>
    </row>
    <row r="243" spans="1:16">
      <c r="A243" s="68">
        <f t="shared" si="51"/>
        <v>1.3901803607214493</v>
      </c>
      <c r="B243" s="71">
        <f t="shared" si="58"/>
        <v>6.7398564664380878E-2</v>
      </c>
      <c r="C243" s="71">
        <f t="shared" si="52"/>
        <v>0.13901803607214494</v>
      </c>
      <c r="D243" s="71">
        <f t="shared" si="53"/>
        <v>2.3868580872174923E-2</v>
      </c>
      <c r="E243" s="65">
        <f t="shared" si="54"/>
        <v>2.8237357313082465</v>
      </c>
      <c r="F243" s="65">
        <f t="shared" si="55"/>
        <v>5.8243109138594349</v>
      </c>
      <c r="G243" s="66">
        <f t="shared" si="56"/>
        <v>8.0968426471829833</v>
      </c>
      <c r="H243" s="66">
        <f t="shared" si="57"/>
        <v>-3.9255019575321439</v>
      </c>
      <c r="I243" s="67">
        <f t="shared" si="59"/>
        <v>-5.4571557273347917</v>
      </c>
      <c r="J243" s="67">
        <f t="shared" si="60"/>
        <v>-11.256071631965655</v>
      </c>
      <c r="K243" s="65">
        <f t="shared" si="61"/>
        <v>6.4727182158324368</v>
      </c>
      <c r="L243" s="65">
        <f t="shared" si="62"/>
        <v>1.1193672281643556</v>
      </c>
      <c r="M243" s="66">
        <f t="shared" si="63"/>
        <v>8.9982457441342341</v>
      </c>
      <c r="N243" s="66">
        <f t="shared" si="64"/>
        <v>-0.45142909863054104</v>
      </c>
      <c r="O243" s="67">
        <f t="shared" si="65"/>
        <v>12.509184514440776</v>
      </c>
      <c r="P243" s="67">
        <f t="shared" si="66"/>
        <v>-2.0222254254254377</v>
      </c>
    </row>
    <row r="244" spans="1:16">
      <c r="A244" s="68">
        <f t="shared" si="51"/>
        <v>1.3959919839679424</v>
      </c>
      <c r="B244" s="71">
        <f t="shared" si="58"/>
        <v>5.1206380697248033E-2</v>
      </c>
      <c r="C244" s="71">
        <f t="shared" si="52"/>
        <v>0.13959919839679424</v>
      </c>
      <c r="D244" s="71">
        <f t="shared" si="53"/>
        <v>2.2110029617139017E-2</v>
      </c>
      <c r="E244" s="65">
        <f t="shared" si="54"/>
        <v>2.3159797424040725</v>
      </c>
      <c r="F244" s="65">
        <f t="shared" si="55"/>
        <v>6.313840407006114</v>
      </c>
      <c r="G244" s="66">
        <f t="shared" si="56"/>
        <v>8.8140705962334263</v>
      </c>
      <c r="H244" s="66">
        <f t="shared" si="57"/>
        <v>-3.2330891554282255</v>
      </c>
      <c r="I244" s="67">
        <f t="shared" si="59"/>
        <v>-4.5133665444314879</v>
      </c>
      <c r="J244" s="67">
        <f t="shared" si="60"/>
        <v>-12.304371898469405</v>
      </c>
      <c r="K244" s="65">
        <f t="shared" si="61"/>
        <v>6.7252020677723259</v>
      </c>
      <c r="L244" s="65">
        <f t="shared" si="62"/>
        <v>1.2192251999237396</v>
      </c>
      <c r="M244" s="66">
        <f t="shared" si="63"/>
        <v>9.3883281771747988</v>
      </c>
      <c r="N244" s="66">
        <f t="shared" si="64"/>
        <v>-0.35157112687115705</v>
      </c>
      <c r="O244" s="67">
        <f t="shared" si="65"/>
        <v>13.106030878196382</v>
      </c>
      <c r="P244" s="67">
        <f t="shared" si="66"/>
        <v>-1.9223674536660535</v>
      </c>
    </row>
    <row r="245" spans="1:16">
      <c r="A245" s="68">
        <f t="shared" si="51"/>
        <v>1.4018036072144355</v>
      </c>
      <c r="B245" s="71">
        <f t="shared" si="58"/>
        <v>3.4946646800596559E-2</v>
      </c>
      <c r="C245" s="71">
        <f t="shared" si="52"/>
        <v>0.14018036072144355</v>
      </c>
      <c r="D245" s="71">
        <f t="shared" si="53"/>
        <v>2.0871801654599679E-2</v>
      </c>
      <c r="E245" s="65">
        <f t="shared" si="54"/>
        <v>1.674347398414219</v>
      </c>
      <c r="F245" s="65">
        <f t="shared" si="55"/>
        <v>6.7162558863504209</v>
      </c>
      <c r="G245" s="66">
        <f t="shared" si="56"/>
        <v>9.4148717284612058</v>
      </c>
      <c r="H245" s="66">
        <f t="shared" si="57"/>
        <v>-2.3471062228271578</v>
      </c>
      <c r="I245" s="67">
        <f t="shared" si="59"/>
        <v>-3.2901819696745584</v>
      </c>
      <c r="J245" s="67">
        <f t="shared" si="60"/>
        <v>-13.197801150418126</v>
      </c>
      <c r="K245" s="65">
        <f t="shared" si="61"/>
        <v>6.9218156824285018</v>
      </c>
      <c r="L245" s="65">
        <f t="shared" si="62"/>
        <v>1.326478725538754</v>
      </c>
      <c r="M245" s="66">
        <f t="shared" si="63"/>
        <v>9.7030261921017225</v>
      </c>
      <c r="N245" s="66">
        <f t="shared" si="64"/>
        <v>-0.24431760125614252</v>
      </c>
      <c r="O245" s="67">
        <f t="shared" si="65"/>
        <v>13.601737116984344</v>
      </c>
      <c r="P245" s="67">
        <f t="shared" si="66"/>
        <v>-1.8151139280510391</v>
      </c>
    </row>
    <row r="246" spans="1:16">
      <c r="A246" s="68">
        <f t="shared" si="51"/>
        <v>1.4076152304609286</v>
      </c>
      <c r="B246" s="71">
        <f t="shared" si="58"/>
        <v>1.8619362974426901E-2</v>
      </c>
      <c r="C246" s="71">
        <f t="shared" si="52"/>
        <v>0.14076152304609288</v>
      </c>
      <c r="D246" s="71">
        <f t="shared" si="53"/>
        <v>2.0160487047829193E-2</v>
      </c>
      <c r="E246" s="65">
        <f t="shared" si="54"/>
        <v>0.92355720029252797</v>
      </c>
      <c r="F246" s="65">
        <f t="shared" si="55"/>
        <v>6.9820497248973741</v>
      </c>
      <c r="G246" s="66">
        <f t="shared" si="56"/>
        <v>9.8280395326010801</v>
      </c>
      <c r="H246" s="66">
        <f t="shared" si="57"/>
        <v>-1.3000131813336169</v>
      </c>
      <c r="I246" s="67">
        <f t="shared" si="59"/>
        <v>-1.8299183538451642</v>
      </c>
      <c r="J246" s="67">
        <f t="shared" si="60"/>
        <v>-13.834098131661387</v>
      </c>
      <c r="K246" s="65">
        <f t="shared" si="61"/>
        <v>7.0428670485216225</v>
      </c>
      <c r="L246" s="65">
        <f t="shared" si="62"/>
        <v>1.4392838602597962</v>
      </c>
      <c r="M246" s="66">
        <f t="shared" si="63"/>
        <v>9.9136469236104432</v>
      </c>
      <c r="N246" s="66">
        <f t="shared" si="64"/>
        <v>-0.13151246653510038</v>
      </c>
      <c r="O246" s="67">
        <f t="shared" si="65"/>
        <v>13.954600399086189</v>
      </c>
      <c r="P246" s="67">
        <f t="shared" si="66"/>
        <v>-1.702308793329997</v>
      </c>
    </row>
    <row r="247" spans="1:16">
      <c r="A247" s="68">
        <f t="shared" si="51"/>
        <v>1.4134268537074217</v>
      </c>
      <c r="B247" s="71">
        <f t="shared" si="58"/>
        <v>2.2245292187386134E-3</v>
      </c>
      <c r="C247" s="71">
        <f t="shared" si="52"/>
        <v>0.14134268537074218</v>
      </c>
      <c r="D247" s="71">
        <f t="shared" si="53"/>
        <v>1.9982703238057641E-2</v>
      </c>
      <c r="E247" s="65">
        <f t="shared" si="54"/>
        <v>0.1113227370810338</v>
      </c>
      <c r="F247" s="65">
        <f t="shared" si="55"/>
        <v>7.0732514858926052</v>
      </c>
      <c r="G247" s="66">
        <f t="shared" si="56"/>
        <v>9.9975235931865303</v>
      </c>
      <c r="H247" s="66">
        <f t="shared" si="57"/>
        <v>-0.15734654601854411</v>
      </c>
      <c r="I247" s="67">
        <f t="shared" si="59"/>
        <v>-0.22239783348072084</v>
      </c>
      <c r="J247" s="67">
        <f t="shared" si="60"/>
        <v>-14.130768317183355</v>
      </c>
      <c r="K247" s="65">
        <f t="shared" si="61"/>
        <v>7.074127460999919</v>
      </c>
      <c r="L247" s="65">
        <f t="shared" si="62"/>
        <v>1.5550590739845729</v>
      </c>
      <c r="M247" s="66">
        <f t="shared" si="63"/>
        <v>9.998761719926387</v>
      </c>
      <c r="N247" s="66">
        <f t="shared" si="64"/>
        <v>-1.5737252810323631E-2</v>
      </c>
      <c r="O247" s="67">
        <f t="shared" si="65"/>
        <v>14.132518318765761</v>
      </c>
      <c r="P247" s="67">
        <f t="shared" si="66"/>
        <v>-1.5865335796052202</v>
      </c>
    </row>
    <row r="248" spans="1:16">
      <c r="A248" s="68">
        <f t="shared" si="51"/>
        <v>1.4192384769539148</v>
      </c>
      <c r="B248" s="71">
        <f t="shared" si="58"/>
        <v>-1.4237854466467859E-2</v>
      </c>
      <c r="C248" s="71">
        <f t="shared" si="52"/>
        <v>0.14192384769539149</v>
      </c>
      <c r="D248" s="71">
        <f t="shared" si="53"/>
        <v>2.0345095044472999E-2</v>
      </c>
      <c r="E248" s="65">
        <f t="shared" si="54"/>
        <v>-0.69981754498294912</v>
      </c>
      <c r="F248" s="65">
        <f t="shared" si="55"/>
        <v>6.9758262315882806</v>
      </c>
      <c r="G248" s="66">
        <f t="shared" si="56"/>
        <v>9.9003609964145181</v>
      </c>
      <c r="H248" s="66">
        <f t="shared" si="57"/>
        <v>0.99320798668722843</v>
      </c>
      <c r="I248" s="67">
        <f t="shared" si="59"/>
        <v>1.4095989903244461</v>
      </c>
      <c r="J248" s="67">
        <f t="shared" si="60"/>
        <v>-14.050973261845282</v>
      </c>
      <c r="K248" s="65">
        <f t="shared" si="61"/>
        <v>7.0108413339328335</v>
      </c>
      <c r="L248" s="65">
        <f t="shared" si="62"/>
        <v>1.6707821780734196</v>
      </c>
      <c r="M248" s="66">
        <f t="shared" si="63"/>
        <v>9.950055776936388</v>
      </c>
      <c r="N248" s="66">
        <f t="shared" si="64"/>
        <v>9.998585127852308E-2</v>
      </c>
      <c r="O248" s="67">
        <f t="shared" si="65"/>
        <v>14.121502006465699</v>
      </c>
      <c r="P248" s="67">
        <f t="shared" si="66"/>
        <v>-1.4708104755163736</v>
      </c>
    </row>
    <row r="249" spans="1:16">
      <c r="A249" s="68">
        <f t="shared" ref="A249:A312" si="67">A248+$E$6</f>
        <v>1.4250501002004079</v>
      </c>
      <c r="B249" s="71">
        <f t="shared" si="58"/>
        <v>-3.0767788081192737E-2</v>
      </c>
      <c r="C249" s="71">
        <f t="shared" ref="C249:C312" si="68">A249*$B$3</f>
        <v>0.14250501002004079</v>
      </c>
      <c r="D249" s="71">
        <f t="shared" ref="D249:D312" si="69">B249^2+C249^2</f>
        <v>2.1254334664221112E-2</v>
      </c>
      <c r="E249" s="65">
        <f t="shared" ref="E249:E312" si="70">$B$1/D249*B249</f>
        <v>-1.4476006220503472</v>
      </c>
      <c r="F249" s="65">
        <f t="shared" ref="F249:F312" si="71">$B$1/D249*C249</f>
        <v>6.7047504554414168</v>
      </c>
      <c r="G249" s="66">
        <f t="shared" ref="G249:G312" si="72">A249*F249</f>
        <v>9.554605308345522</v>
      </c>
      <c r="H249" s="66">
        <f t="shared" ref="H249:H312" si="73">-A249*E249</f>
        <v>2.06290341150302</v>
      </c>
      <c r="I249" s="67">
        <f t="shared" si="59"/>
        <v>2.9397407132661422</v>
      </c>
      <c r="J249" s="67">
        <f t="shared" si="60"/>
        <v>-13.615791252033135</v>
      </c>
      <c r="K249" s="65">
        <f t="shared" si="61"/>
        <v>6.8592438526926882</v>
      </c>
      <c r="L249" s="65">
        <f t="shared" si="62"/>
        <v>1.7834389756920803</v>
      </c>
      <c r="M249" s="66">
        <f t="shared" si="63"/>
        <v>9.7747661395787482</v>
      </c>
      <c r="N249" s="66">
        <f t="shared" si="64"/>
        <v>0.21264264889718387</v>
      </c>
      <c r="O249" s="67">
        <f t="shared" si="65"/>
        <v>13.929531466642249</v>
      </c>
      <c r="P249" s="67">
        <f t="shared" si="66"/>
        <v>-1.3581536778977128</v>
      </c>
    </row>
    <row r="250" spans="1:16">
      <c r="A250" s="68">
        <f t="shared" si="67"/>
        <v>1.430861723446901</v>
      </c>
      <c r="B250" s="71">
        <f t="shared" si="58"/>
        <v>-4.7365271625435579E-2</v>
      </c>
      <c r="C250" s="71">
        <f t="shared" si="68"/>
        <v>0.14308617234469009</v>
      </c>
      <c r="D250" s="71">
        <f t="shared" si="69"/>
        <v>2.2717121672405648E-2</v>
      </c>
      <c r="E250" s="65">
        <f t="shared" si="70"/>
        <v>-2.0850032107267307</v>
      </c>
      <c r="F250" s="65">
        <f t="shared" si="71"/>
        <v>6.298604832428925</v>
      </c>
      <c r="G250" s="66">
        <f t="shared" si="72"/>
        <v>9.0124325658402302</v>
      </c>
      <c r="H250" s="66">
        <f t="shared" si="73"/>
        <v>2.9833512874927721</v>
      </c>
      <c r="I250" s="67">
        <f t="shared" si="59"/>
        <v>4.2687631648694389</v>
      </c>
      <c r="J250" s="67">
        <f t="shared" si="60"/>
        <v>-12.895544793607128</v>
      </c>
      <c r="K250" s="65">
        <f t="shared" si="61"/>
        <v>6.6347314356978906</v>
      </c>
      <c r="L250" s="65">
        <f t="shared" si="62"/>
        <v>1.8904690242598015</v>
      </c>
      <c r="M250" s="66">
        <f t="shared" si="63"/>
        <v>9.4933832566900147</v>
      </c>
      <c r="N250" s="66">
        <f t="shared" si="64"/>
        <v>0.31967269746490506</v>
      </c>
      <c r="O250" s="67">
        <f t="shared" si="65"/>
        <v>13.583718728009428</v>
      </c>
      <c r="P250" s="67">
        <f t="shared" si="66"/>
        <v>-1.2511236293299917</v>
      </c>
    </row>
    <row r="251" spans="1:16">
      <c r="A251" s="68">
        <f t="shared" si="67"/>
        <v>1.4366733466933941</v>
      </c>
      <c r="B251" s="71">
        <f t="shared" si="58"/>
        <v>-6.4030305099197271E-2</v>
      </c>
      <c r="C251" s="71">
        <f t="shared" si="68"/>
        <v>0.14366733466933942</v>
      </c>
      <c r="D251" s="71">
        <f t="shared" si="69"/>
        <v>2.4740183022088264E-2</v>
      </c>
      <c r="E251" s="65">
        <f t="shared" si="70"/>
        <v>-2.5881095965228074</v>
      </c>
      <c r="F251" s="65">
        <f t="shared" si="71"/>
        <v>5.8070441330636839</v>
      </c>
      <c r="G251" s="66">
        <f t="shared" si="72"/>
        <v>8.3428255290448412</v>
      </c>
      <c r="H251" s="66">
        <f t="shared" si="73"/>
        <v>3.7182680756457116</v>
      </c>
      <c r="I251" s="67">
        <f t="shared" si="59"/>
        <v>5.3419366401411308</v>
      </c>
      <c r="J251" s="67">
        <f t="shared" si="60"/>
        <v>-11.985915073691938</v>
      </c>
      <c r="K251" s="65">
        <f t="shared" si="61"/>
        <v>6.357678259157411</v>
      </c>
      <c r="L251" s="65">
        <f t="shared" si="62"/>
        <v>1.9900556950780368</v>
      </c>
      <c r="M251" s="66">
        <f t="shared" si="63"/>
        <v>9.1339069017835079</v>
      </c>
      <c r="N251" s="66">
        <f t="shared" si="64"/>
        <v>0.41925936828314025</v>
      </c>
      <c r="O251" s="67">
        <f t="shared" si="65"/>
        <v>13.122440596971202</v>
      </c>
      <c r="P251" s="67">
        <f t="shared" si="66"/>
        <v>-1.1515369585117563</v>
      </c>
    </row>
    <row r="252" spans="1:16">
      <c r="A252" s="68">
        <f t="shared" si="67"/>
        <v>1.4424849699398872</v>
      </c>
      <c r="B252" s="71">
        <f t="shared" si="58"/>
        <v>-8.076288850247737E-2</v>
      </c>
      <c r="C252" s="71">
        <f t="shared" si="68"/>
        <v>0.14424849699398873</v>
      </c>
      <c r="D252" s="71">
        <f t="shared" si="69"/>
        <v>2.7330273044288367E-2</v>
      </c>
      <c r="E252" s="65">
        <f t="shared" si="70"/>
        <v>-2.955070678276873</v>
      </c>
      <c r="F252" s="65">
        <f t="shared" si="71"/>
        <v>5.2779749679132673</v>
      </c>
      <c r="G252" s="66">
        <f t="shared" si="72"/>
        <v>7.6133995629338465</v>
      </c>
      <c r="H252" s="66">
        <f t="shared" si="73"/>
        <v>4.2626450385244574</v>
      </c>
      <c r="I252" s="67">
        <f t="shared" si="59"/>
        <v>6.1488014002603615</v>
      </c>
      <c r="J252" s="67">
        <f t="shared" si="60"/>
        <v>-10.98221443967898</v>
      </c>
      <c r="K252" s="65">
        <f t="shared" si="61"/>
        <v>6.0489224226742069</v>
      </c>
      <c r="L252" s="65">
        <f t="shared" si="62"/>
        <v>2.0811987811684123</v>
      </c>
      <c r="M252" s="66">
        <f t="shared" si="63"/>
        <v>8.7254796790399123</v>
      </c>
      <c r="N252" s="66">
        <f t="shared" si="64"/>
        <v>0.51040245437351561</v>
      </c>
      <c r="O252" s="67">
        <f t="shared" si="65"/>
        <v>12.586373292530986</v>
      </c>
      <c r="P252" s="67">
        <f t="shared" si="66"/>
        <v>-1.0603938724213811</v>
      </c>
    </row>
    <row r="253" spans="1:16">
      <c r="A253" s="68">
        <f t="shared" si="67"/>
        <v>1.4482965931863803</v>
      </c>
      <c r="B253" s="71">
        <f t="shared" si="58"/>
        <v>-9.7563021835275432E-2</v>
      </c>
      <c r="C253" s="71">
        <f t="shared" si="68"/>
        <v>0.14482965931863803</v>
      </c>
      <c r="D253" s="71">
        <f t="shared" si="69"/>
        <v>3.0494173447983185E-2</v>
      </c>
      <c r="E253" s="65">
        <f t="shared" si="70"/>
        <v>-3.1993987966815354</v>
      </c>
      <c r="F253" s="65">
        <f t="shared" si="71"/>
        <v>4.7494207234600987</v>
      </c>
      <c r="G253" s="66">
        <f t="shared" si="72"/>
        <v>6.878569853396054</v>
      </c>
      <c r="H253" s="66">
        <f t="shared" si="73"/>
        <v>4.6336783774784722</v>
      </c>
      <c r="I253" s="67">
        <f t="shared" si="59"/>
        <v>6.7109406080234653</v>
      </c>
      <c r="J253" s="67">
        <f t="shared" si="60"/>
        <v>-9.9622092846680435</v>
      </c>
      <c r="K253" s="65">
        <f t="shared" si="61"/>
        <v>5.726530351673647</v>
      </c>
      <c r="L253" s="65">
        <f t="shared" si="62"/>
        <v>2.1636109557536383</v>
      </c>
      <c r="M253" s="66">
        <f t="shared" si="63"/>
        <v>8.2937143991073476</v>
      </c>
      <c r="N253" s="66">
        <f t="shared" si="64"/>
        <v>0.59281462895874171</v>
      </c>
      <c r="O253" s="67">
        <f t="shared" si="65"/>
        <v>12.011758309087996</v>
      </c>
      <c r="P253" s="67">
        <f t="shared" si="66"/>
        <v>-0.97798169783615496</v>
      </c>
    </row>
    <row r="254" spans="1:16">
      <c r="A254" s="68">
        <f t="shared" si="67"/>
        <v>1.4541082164328734</v>
      </c>
      <c r="B254" s="71">
        <f t="shared" si="58"/>
        <v>-0.1144307050975919</v>
      </c>
      <c r="C254" s="71">
        <f t="shared" si="68"/>
        <v>0.14541082164328734</v>
      </c>
      <c r="D254" s="71">
        <f t="shared" si="69"/>
        <v>3.4238693320107962E-2</v>
      </c>
      <c r="E254" s="65">
        <f t="shared" si="70"/>
        <v>-3.3421458005930433</v>
      </c>
      <c r="F254" s="65">
        <f t="shared" si="71"/>
        <v>4.2469734543838262</v>
      </c>
      <c r="G254" s="66">
        <f t="shared" si="72"/>
        <v>6.1755589949918246</v>
      </c>
      <c r="H254" s="66">
        <f t="shared" si="73"/>
        <v>4.8598416691589676</v>
      </c>
      <c r="I254" s="67">
        <f t="shared" si="59"/>
        <v>7.0667357016869046</v>
      </c>
      <c r="J254" s="67">
        <f t="shared" si="60"/>
        <v>-8.9799310756835506</v>
      </c>
      <c r="K254" s="65">
        <f t="shared" si="61"/>
        <v>5.4043243865133226</v>
      </c>
      <c r="L254" s="65">
        <f t="shared" si="62"/>
        <v>2.2375276952986023</v>
      </c>
      <c r="M254" s="66">
        <f t="shared" si="63"/>
        <v>7.8584724946975699</v>
      </c>
      <c r="N254" s="66">
        <f t="shared" si="64"/>
        <v>0.66673136850370585</v>
      </c>
      <c r="O254" s="67">
        <f t="shared" si="65"/>
        <v>11.427069423151478</v>
      </c>
      <c r="P254" s="67">
        <f t="shared" si="66"/>
        <v>-0.90406495829119071</v>
      </c>
    </row>
    <row r="255" spans="1:16">
      <c r="A255" s="68">
        <f t="shared" si="67"/>
        <v>1.4599198396793664</v>
      </c>
      <c r="B255" s="71">
        <f t="shared" si="58"/>
        <v>-0.13136593828942722</v>
      </c>
      <c r="C255" s="71">
        <f t="shared" si="68"/>
        <v>0.14599198396793664</v>
      </c>
      <c r="D255" s="71">
        <f t="shared" si="69"/>
        <v>3.8570669125555866E-2</v>
      </c>
      <c r="E255" s="65">
        <f t="shared" si="70"/>
        <v>-3.4058506442240528</v>
      </c>
      <c r="F255" s="65">
        <f t="shared" si="71"/>
        <v>3.7850518872955297</v>
      </c>
      <c r="G255" s="66">
        <f t="shared" si="72"/>
        <v>5.5258723444785733</v>
      </c>
      <c r="H255" s="66">
        <f t="shared" si="73"/>
        <v>4.9722689264874464</v>
      </c>
      <c r="I255" s="67">
        <f t="shared" si="59"/>
        <v>7.2591140540002481</v>
      </c>
      <c r="J255" s="67">
        <f t="shared" si="60"/>
        <v>-8.0673306672398031</v>
      </c>
      <c r="K255" s="65">
        <f t="shared" si="61"/>
        <v>5.091800899512946</v>
      </c>
      <c r="L255" s="65">
        <f t="shared" si="62"/>
        <v>2.3035098195183381</v>
      </c>
      <c r="M255" s="66">
        <f t="shared" si="63"/>
        <v>7.433621152896194</v>
      </c>
      <c r="N255" s="66">
        <f t="shared" si="64"/>
        <v>0.73271349272344177</v>
      </c>
      <c r="O255" s="67">
        <f t="shared" si="65"/>
        <v>10.852491001773359</v>
      </c>
      <c r="P255" s="67">
        <f t="shared" si="66"/>
        <v>-0.83808283407145479</v>
      </c>
    </row>
    <row r="256" spans="1:16">
      <c r="A256" s="68">
        <f t="shared" si="67"/>
        <v>1.4657314629258595</v>
      </c>
      <c r="B256" s="71">
        <f t="shared" si="58"/>
        <v>-0.1483687214107805</v>
      </c>
      <c r="C256" s="71">
        <f t="shared" si="68"/>
        <v>0.14657314629258597</v>
      </c>
      <c r="D256" s="71">
        <f t="shared" si="69"/>
        <v>4.3496964707177607E-2</v>
      </c>
      <c r="E256" s="65">
        <f t="shared" si="70"/>
        <v>-3.4110132145909846</v>
      </c>
      <c r="F256" s="65">
        <f t="shared" si="71"/>
        <v>3.369732745246</v>
      </c>
      <c r="G256" s="66">
        <f t="shared" si="72"/>
        <v>4.9391233063585922</v>
      </c>
      <c r="H256" s="66">
        <f t="shared" si="73"/>
        <v>4.9996293890818828</v>
      </c>
      <c r="I256" s="67">
        <f t="shared" si="59"/>
        <v>7.3281140985461093</v>
      </c>
      <c r="J256" s="67">
        <f t="shared" si="60"/>
        <v>-7.2394284294001876</v>
      </c>
      <c r="K256" s="65">
        <f t="shared" si="61"/>
        <v>4.7948003007943374</v>
      </c>
      <c r="L256" s="65">
        <f t="shared" si="62"/>
        <v>2.3622823099713939</v>
      </c>
      <c r="M256" s="66">
        <f t="shared" si="63"/>
        <v>7.0278896593206355</v>
      </c>
      <c r="N256" s="66">
        <f t="shared" si="64"/>
        <v>0.79148598317649743</v>
      </c>
      <c r="O256" s="67">
        <f t="shared" si="65"/>
        <v>10.300998991637554</v>
      </c>
      <c r="P256" s="67">
        <f t="shared" si="66"/>
        <v>-0.77931034361839913</v>
      </c>
    </row>
    <row r="257" spans="1:16">
      <c r="A257" s="68">
        <f t="shared" si="67"/>
        <v>1.4715430861723526</v>
      </c>
      <c r="B257" s="71">
        <f t="shared" si="58"/>
        <v>-0.16543905446165219</v>
      </c>
      <c r="C257" s="71">
        <f t="shared" si="68"/>
        <v>0.14715430861723527</v>
      </c>
      <c r="D257" s="71">
        <f t="shared" si="69"/>
        <v>4.9024471285782044E-2</v>
      </c>
      <c r="E257" s="65">
        <f t="shared" si="70"/>
        <v>-3.3746219005044615</v>
      </c>
      <c r="F257" s="65">
        <f t="shared" si="71"/>
        <v>3.0016500893893907</v>
      </c>
      <c r="G257" s="66">
        <f t="shared" si="72"/>
        <v>4.417057436149582</v>
      </c>
      <c r="H257" s="66">
        <f t="shared" si="73"/>
        <v>4.9659015261331456</v>
      </c>
      <c r="I257" s="67">
        <f t="shared" si="59"/>
        <v>7.3075380573939652</v>
      </c>
      <c r="J257" s="67">
        <f t="shared" si="60"/>
        <v>-6.4998903313920957</v>
      </c>
      <c r="K257" s="65">
        <f t="shared" si="61"/>
        <v>4.5164118756481546</v>
      </c>
      <c r="L257" s="65">
        <f t="shared" si="62"/>
        <v>2.4146216254707369</v>
      </c>
      <c r="M257" s="66">
        <f t="shared" si="63"/>
        <v>6.6460946699167494</v>
      </c>
      <c r="N257" s="66">
        <f t="shared" si="64"/>
        <v>0.84382529867584033</v>
      </c>
      <c r="O257" s="67">
        <f t="shared" si="65"/>
        <v>9.7800146615629178</v>
      </c>
      <c r="P257" s="67">
        <f t="shared" si="66"/>
        <v>-0.72697102811905623</v>
      </c>
    </row>
    <row r="258" spans="1:16">
      <c r="A258" s="68">
        <f t="shared" si="67"/>
        <v>1.4773547094188457</v>
      </c>
      <c r="B258" s="71">
        <f t="shared" si="58"/>
        <v>-0.18257693744204229</v>
      </c>
      <c r="C258" s="71">
        <f t="shared" si="68"/>
        <v>0.14773547094188458</v>
      </c>
      <c r="D258" s="71">
        <f t="shared" si="69"/>
        <v>5.5160107460135846E-2</v>
      </c>
      <c r="E258" s="65">
        <f t="shared" si="70"/>
        <v>-3.3099452819955157</v>
      </c>
      <c r="F258" s="65">
        <f t="shared" si="71"/>
        <v>2.6783028123839832</v>
      </c>
      <c r="G258" s="66">
        <f t="shared" si="72"/>
        <v>3.9568032731252165</v>
      </c>
      <c r="H258" s="66">
        <f t="shared" si="73"/>
        <v>4.8899632502747643</v>
      </c>
      <c r="I258" s="67">
        <f t="shared" si="59"/>
        <v>7.224210236678509</v>
      </c>
      <c r="J258" s="67">
        <f t="shared" si="60"/>
        <v>-5.8456019497954417</v>
      </c>
      <c r="K258" s="65">
        <f t="shared" si="61"/>
        <v>4.2578214763689104</v>
      </c>
      <c r="L258" s="65">
        <f t="shared" si="62"/>
        <v>2.4612862301547791</v>
      </c>
      <c r="M258" s="66">
        <f t="shared" si="63"/>
        <v>6.2903126099783124</v>
      </c>
      <c r="N258" s="66">
        <f t="shared" si="64"/>
        <v>0.89048990335988276</v>
      </c>
      <c r="O258" s="67">
        <f t="shared" si="65"/>
        <v>9.2930229580682102</v>
      </c>
      <c r="P258" s="67">
        <f t="shared" si="66"/>
        <v>-0.68030642343501391</v>
      </c>
    </row>
    <row r="259" spans="1:16">
      <c r="A259" s="68">
        <f t="shared" si="67"/>
        <v>1.4831663326653388</v>
      </c>
      <c r="B259" s="71">
        <f t="shared" si="58"/>
        <v>-0.19978237035195034</v>
      </c>
      <c r="C259" s="71">
        <f t="shared" si="68"/>
        <v>0.14831663326653388</v>
      </c>
      <c r="D259" s="71">
        <f t="shared" si="69"/>
        <v>6.1910819206963355E-2</v>
      </c>
      <c r="E259" s="65">
        <f t="shared" si="70"/>
        <v>-3.2269379231454272</v>
      </c>
      <c r="F259" s="65">
        <f t="shared" si="71"/>
        <v>2.3956496645719096</v>
      </c>
      <c r="G259" s="66">
        <f t="shared" si="72"/>
        <v>3.5531469273540681</v>
      </c>
      <c r="H259" s="66">
        <f t="shared" si="73"/>
        <v>4.786085685210308</v>
      </c>
      <c r="I259" s="67">
        <f t="shared" si="59"/>
        <v>7.0985611535554476</v>
      </c>
      <c r="J259" s="67">
        <f t="shared" si="60"/>
        <v>-5.2699078976648499</v>
      </c>
      <c r="K259" s="65">
        <f t="shared" si="61"/>
        <v>4.0189881407137324</v>
      </c>
      <c r="L259" s="65">
        <f t="shared" si="62"/>
        <v>2.502979118421722</v>
      </c>
      <c r="M259" s="66">
        <f t="shared" si="63"/>
        <v>5.9608279016878756</v>
      </c>
      <c r="N259" s="66">
        <f t="shared" si="64"/>
        <v>0.93218279162682527</v>
      </c>
      <c r="O259" s="67">
        <f t="shared" si="65"/>
        <v>8.8408992585956323</v>
      </c>
      <c r="P259" s="67">
        <f t="shared" si="66"/>
        <v>-0.63861353516807129</v>
      </c>
    </row>
    <row r="260" spans="1:16">
      <c r="A260" s="68">
        <f t="shared" si="67"/>
        <v>1.4889779559118319</v>
      </c>
      <c r="B260" s="71">
        <f t="shared" si="58"/>
        <v>-0.21705535319137725</v>
      </c>
      <c r="C260" s="71">
        <f t="shared" si="68"/>
        <v>0.14889779559118319</v>
      </c>
      <c r="D260" s="71">
        <f t="shared" si="69"/>
        <v>6.9283579880947299E-2</v>
      </c>
      <c r="E260" s="65">
        <f t="shared" si="70"/>
        <v>-3.132854185138124</v>
      </c>
      <c r="F260" s="65">
        <f t="shared" si="71"/>
        <v>2.1491065537756584</v>
      </c>
      <c r="G260" s="66">
        <f t="shared" si="72"/>
        <v>3.1999722834776012</v>
      </c>
      <c r="H260" s="66">
        <f t="shared" si="73"/>
        <v>4.664750820756792</v>
      </c>
      <c r="I260" s="67">
        <f t="shared" si="59"/>
        <v>6.9457111419284887</v>
      </c>
      <c r="J260" s="67">
        <f t="shared" si="60"/>
        <v>-4.7646881896269955</v>
      </c>
      <c r="K260" s="65">
        <f t="shared" si="61"/>
        <v>3.7991359971471077</v>
      </c>
      <c r="L260" s="65">
        <f t="shared" si="62"/>
        <v>2.540331407754306</v>
      </c>
      <c r="M260" s="66">
        <f t="shared" si="63"/>
        <v>5.6568297512631593</v>
      </c>
      <c r="N260" s="66">
        <f t="shared" si="64"/>
        <v>0.96953508095940932</v>
      </c>
      <c r="O260" s="67">
        <f t="shared" si="65"/>
        <v>8.4228947999770565</v>
      </c>
      <c r="P260" s="67">
        <f t="shared" si="66"/>
        <v>-0.60126124583548723</v>
      </c>
    </row>
    <row r="261" spans="1:16">
      <c r="A261" s="68">
        <f t="shared" si="67"/>
        <v>1.494789579158325</v>
      </c>
      <c r="B261" s="71">
        <f t="shared" si="58"/>
        <v>-0.23439588596032257</v>
      </c>
      <c r="C261" s="71">
        <f t="shared" si="68"/>
        <v>0.14947895791583252</v>
      </c>
      <c r="D261" s="71">
        <f t="shared" si="69"/>
        <v>7.7285390214727773E-2</v>
      </c>
      <c r="E261" s="65">
        <f t="shared" si="70"/>
        <v>-3.0328615189634545</v>
      </c>
      <c r="F261" s="65">
        <f t="shared" si="71"/>
        <v>1.9341166228251414</v>
      </c>
      <c r="G261" s="66">
        <f t="shared" si="72"/>
        <v>2.8910973726759139</v>
      </c>
      <c r="H261" s="66">
        <f t="shared" si="73"/>
        <v>4.5334897935768605</v>
      </c>
      <c r="I261" s="67">
        <f t="shared" si="59"/>
        <v>6.7766133006593172</v>
      </c>
      <c r="J261" s="67">
        <f t="shared" si="60"/>
        <v>-4.3215822250079681</v>
      </c>
      <c r="K261" s="65">
        <f t="shared" si="61"/>
        <v>3.5970899493754449</v>
      </c>
      <c r="L261" s="65">
        <f t="shared" si="62"/>
        <v>2.5738985763323865</v>
      </c>
      <c r="M261" s="66">
        <f t="shared" si="63"/>
        <v>5.3768925716215623</v>
      </c>
      <c r="N261" s="66">
        <f t="shared" si="64"/>
        <v>1.0031022495374902</v>
      </c>
      <c r="O261" s="67">
        <f t="shared" si="65"/>
        <v>8.0373229843137182</v>
      </c>
      <c r="P261" s="67">
        <f t="shared" si="66"/>
        <v>-0.56769407725740639</v>
      </c>
    </row>
    <row r="262" spans="1:16">
      <c r="A262" s="68">
        <f t="shared" si="67"/>
        <v>1.5006012024048181</v>
      </c>
      <c r="B262" s="71">
        <f t="shared" si="58"/>
        <v>-0.25180396865878585</v>
      </c>
      <c r="C262" s="71">
        <f t="shared" si="68"/>
        <v>0.15006012024048182</v>
      </c>
      <c r="D262" s="71">
        <f t="shared" si="69"/>
        <v>8.592327831890266E-2</v>
      </c>
      <c r="E262" s="65">
        <f t="shared" si="70"/>
        <v>-2.9305675200638883</v>
      </c>
      <c r="F262" s="65">
        <f t="shared" si="71"/>
        <v>1.7464431429575633</v>
      </c>
      <c r="G262" s="66">
        <f t="shared" si="72"/>
        <v>2.6207146802537693</v>
      </c>
      <c r="H262" s="66">
        <f t="shared" si="73"/>
        <v>4.3976131443363764</v>
      </c>
      <c r="I262" s="67">
        <f t="shared" si="59"/>
        <v>6.5990635721023994</v>
      </c>
      <c r="J262" s="67">
        <f t="shared" si="60"/>
        <v>-3.9326476003487647</v>
      </c>
      <c r="K262" s="65">
        <f t="shared" si="61"/>
        <v>3.4114937551220725</v>
      </c>
      <c r="L262" s="65">
        <f t="shared" si="62"/>
        <v>2.6041636102156085</v>
      </c>
      <c r="M262" s="66">
        <f t="shared" si="63"/>
        <v>5.1192916309327101</v>
      </c>
      <c r="N262" s="66">
        <f t="shared" si="64"/>
        <v>1.0333672834207119</v>
      </c>
      <c r="O262" s="67">
        <f t="shared" si="65"/>
        <v>7.6820151768385472</v>
      </c>
      <c r="P262" s="67">
        <f t="shared" si="66"/>
        <v>-0.53742904337418473</v>
      </c>
    </row>
    <row r="263" spans="1:16">
      <c r="A263" s="68">
        <f t="shared" si="67"/>
        <v>1.5064128256513112</v>
      </c>
      <c r="B263" s="71">
        <f t="shared" si="58"/>
        <v>-0.26927960128676753</v>
      </c>
      <c r="C263" s="71">
        <f t="shared" si="68"/>
        <v>0.15064128256513112</v>
      </c>
      <c r="D263" s="71">
        <f t="shared" si="69"/>
        <v>9.5204299682028176E-2</v>
      </c>
      <c r="E263" s="65">
        <f t="shared" si="70"/>
        <v>-2.8284394947090794</v>
      </c>
      <c r="F263" s="65">
        <f t="shared" si="71"/>
        <v>1.5822949495795497</v>
      </c>
      <c r="G263" s="66">
        <f t="shared" si="72"/>
        <v>2.3835894060099285</v>
      </c>
      <c r="H263" s="66">
        <f t="shared" si="73"/>
        <v>4.2607975314084712</v>
      </c>
      <c r="I263" s="67">
        <f t="shared" si="59"/>
        <v>6.4185200488171663</v>
      </c>
      <c r="J263" s="67">
        <f t="shared" si="60"/>
        <v>-3.5906696522999471</v>
      </c>
      <c r="K263" s="65">
        <f t="shared" si="61"/>
        <v>3.2409454303790897</v>
      </c>
      <c r="L263" s="65">
        <f t="shared" si="62"/>
        <v>2.6315434638633102</v>
      </c>
      <c r="M263" s="66">
        <f t="shared" si="63"/>
        <v>4.8822017635590695</v>
      </c>
      <c r="N263" s="66">
        <f t="shared" si="64"/>
        <v>1.0607471370684136</v>
      </c>
      <c r="O263" s="67">
        <f t="shared" si="65"/>
        <v>7.3546113540428326</v>
      </c>
      <c r="P263" s="67">
        <f t="shared" si="66"/>
        <v>-0.51004918972648305</v>
      </c>
    </row>
    <row r="264" spans="1:16">
      <c r="A264" s="68">
        <f t="shared" si="67"/>
        <v>1.5122244488978043</v>
      </c>
      <c r="B264" s="71">
        <f t="shared" si="58"/>
        <v>-0.28682278384426807</v>
      </c>
      <c r="C264" s="71">
        <f t="shared" si="68"/>
        <v>0.15122244488978043</v>
      </c>
      <c r="D264" s="71">
        <f t="shared" si="69"/>
        <v>0.10513553717061841</v>
      </c>
      <c r="E264" s="65">
        <f t="shared" si="70"/>
        <v>-2.7281240155628814</v>
      </c>
      <c r="F264" s="65">
        <f t="shared" si="71"/>
        <v>1.4383570860951633</v>
      </c>
      <c r="G264" s="66">
        <f t="shared" si="72"/>
        <v>2.17511875183851</v>
      </c>
      <c r="H264" s="66">
        <f t="shared" si="73"/>
        <v>4.1255358359594432</v>
      </c>
      <c r="I264" s="67">
        <f t="shared" si="59"/>
        <v>6.2387361559419112</v>
      </c>
      <c r="J264" s="67">
        <f t="shared" si="60"/>
        <v>-3.2892677557862706</v>
      </c>
      <c r="K264" s="65">
        <f t="shared" si="61"/>
        <v>3.0840771312357136</v>
      </c>
      <c r="L264" s="65">
        <f t="shared" si="62"/>
        <v>2.6563967245480775</v>
      </c>
      <c r="M264" s="66">
        <f t="shared" si="63"/>
        <v>4.6638168401412488</v>
      </c>
      <c r="N264" s="66">
        <f t="shared" si="64"/>
        <v>1.0856003977531812</v>
      </c>
      <c r="O264" s="67">
        <f t="shared" si="65"/>
        <v>7.0527378508428979</v>
      </c>
      <c r="P264" s="67">
        <f t="shared" si="66"/>
        <v>-0.48519592904171538</v>
      </c>
    </row>
    <row r="265" spans="1:16">
      <c r="A265" s="68">
        <f t="shared" si="67"/>
        <v>1.5180360721442974</v>
      </c>
      <c r="B265" s="71">
        <f t="shared" si="58"/>
        <v>-0.30443351633128657</v>
      </c>
      <c r="C265" s="71">
        <f t="shared" si="68"/>
        <v>0.15180360721442976</v>
      </c>
      <c r="D265" s="71">
        <f t="shared" si="69"/>
        <v>0.1157241010291446</v>
      </c>
      <c r="E265" s="65">
        <f t="shared" si="70"/>
        <v>-2.6306837869029231</v>
      </c>
      <c r="F265" s="65">
        <f t="shared" si="71"/>
        <v>1.3117717559646345</v>
      </c>
      <c r="G265" s="66">
        <f t="shared" si="72"/>
        <v>1.9913168439743816</v>
      </c>
      <c r="H265" s="66">
        <f t="shared" si="73"/>
        <v>3.9934728829237991</v>
      </c>
      <c r="I265" s="67">
        <f t="shared" si="59"/>
        <v>6.0622358894084076</v>
      </c>
      <c r="J265" s="67">
        <f t="shared" si="60"/>
        <v>-3.0228908002216488</v>
      </c>
      <c r="K265" s="65">
        <f t="shared" si="61"/>
        <v>2.9395990077594671</v>
      </c>
      <c r="L265" s="65">
        <f t="shared" si="62"/>
        <v>2.6790313249501523</v>
      </c>
      <c r="M265" s="66">
        <f t="shared" si="63"/>
        <v>4.4624173314184556</v>
      </c>
      <c r="N265" s="66">
        <f t="shared" si="64"/>
        <v>1.1082349981552559</v>
      </c>
      <c r="O265" s="67">
        <f t="shared" si="65"/>
        <v>6.7741104780551096</v>
      </c>
      <c r="P265" s="67">
        <f t="shared" si="66"/>
        <v>-0.46256132863964067</v>
      </c>
    </row>
    <row r="266" spans="1:16">
      <c r="A266" s="68">
        <f t="shared" si="67"/>
        <v>1.5238476953907905</v>
      </c>
      <c r="B266" s="71">
        <f t="shared" si="58"/>
        <v>-0.32211179874782347</v>
      </c>
      <c r="C266" s="71">
        <f t="shared" si="68"/>
        <v>0.15238476953907906</v>
      </c>
      <c r="D266" s="71">
        <f t="shared" si="69"/>
        <v>0.12697712888003657</v>
      </c>
      <c r="E266" s="65">
        <f t="shared" si="70"/>
        <v>-2.5367702167225969</v>
      </c>
      <c r="F266" s="65">
        <f t="shared" si="71"/>
        <v>1.2000961975053532</v>
      </c>
      <c r="G266" s="66">
        <f t="shared" si="72"/>
        <v>1.8287638248157834</v>
      </c>
      <c r="H266" s="66">
        <f t="shared" si="73"/>
        <v>3.8656514484887254</v>
      </c>
      <c r="I266" s="67">
        <f t="shared" si="59"/>
        <v>5.8906640509636148</v>
      </c>
      <c r="J266" s="67">
        <f t="shared" si="60"/>
        <v>-2.7867575398595785</v>
      </c>
      <c r="K266" s="65">
        <f t="shared" si="61"/>
        <v>2.8063203694014729</v>
      </c>
      <c r="L266" s="65">
        <f t="shared" si="62"/>
        <v>2.6997117262442414</v>
      </c>
      <c r="M266" s="66">
        <f t="shared" si="63"/>
        <v>4.2764048274406665</v>
      </c>
      <c r="N266" s="66">
        <f t="shared" si="64"/>
        <v>1.1289153994493448</v>
      </c>
      <c r="O266" s="67">
        <f t="shared" si="65"/>
        <v>6.5165896408535096</v>
      </c>
      <c r="P266" s="67">
        <f t="shared" si="66"/>
        <v>-0.44188092734555184</v>
      </c>
    </row>
    <row r="267" spans="1:16">
      <c r="A267" s="68">
        <f t="shared" si="67"/>
        <v>1.5296593186372835</v>
      </c>
      <c r="B267" s="71">
        <f t="shared" si="58"/>
        <v>-0.33985763109387834</v>
      </c>
      <c r="C267" s="71">
        <f t="shared" si="68"/>
        <v>0.15296593186372837</v>
      </c>
      <c r="D267" s="71">
        <f t="shared" si="69"/>
        <v>0.13890178572368148</v>
      </c>
      <c r="E267" s="65">
        <f t="shared" si="70"/>
        <v>-2.4467477457054447</v>
      </c>
      <c r="F267" s="65">
        <f t="shared" si="71"/>
        <v>1.1012524501882561</v>
      </c>
      <c r="G267" s="66">
        <f t="shared" si="72"/>
        <v>1.6845410726026069</v>
      </c>
      <c r="H267" s="66">
        <f t="shared" si="73"/>
        <v>3.7426904895730999</v>
      </c>
      <c r="I267" s="67">
        <f t="shared" si="59"/>
        <v>5.7250413841506296</v>
      </c>
      <c r="J267" s="67">
        <f t="shared" si="60"/>
        <v>-2.5767739493338224</v>
      </c>
      <c r="K267" s="65">
        <f t="shared" si="61"/>
        <v>2.6831570006543251</v>
      </c>
      <c r="L267" s="65">
        <f t="shared" si="62"/>
        <v>2.7186653278077828</v>
      </c>
      <c r="M267" s="66">
        <f t="shared" si="63"/>
        <v>4.104316109417752</v>
      </c>
      <c r="N267" s="66">
        <f t="shared" si="64"/>
        <v>1.1478690010128862</v>
      </c>
      <c r="O267" s="67">
        <f t="shared" si="65"/>
        <v>6.2782053834039848</v>
      </c>
      <c r="P267" s="67">
        <f t="shared" si="66"/>
        <v>-0.42292732578201037</v>
      </c>
    </row>
    <row r="268" spans="1:16">
      <c r="A268" s="68">
        <f t="shared" si="67"/>
        <v>1.5354709418837766</v>
      </c>
      <c r="B268" s="71">
        <f t="shared" si="58"/>
        <v>-0.35767101336945206</v>
      </c>
      <c r="C268" s="71">
        <f t="shared" si="68"/>
        <v>0.15354709418837767</v>
      </c>
      <c r="D268" s="71">
        <f t="shared" si="69"/>
        <v>0.15150526393842528</v>
      </c>
      <c r="E268" s="65">
        <f t="shared" si="70"/>
        <v>-2.3607827482140595</v>
      </c>
      <c r="F268" s="65">
        <f t="shared" si="71"/>
        <v>1.0134769591291708</v>
      </c>
      <c r="G268" s="66">
        <f t="shared" si="72"/>
        <v>1.5561644210115737</v>
      </c>
      <c r="H268" s="66">
        <f t="shared" si="73"/>
        <v>3.6249133099832127</v>
      </c>
      <c r="I268" s="67">
        <f t="shared" si="59"/>
        <v>5.5659490543269623</v>
      </c>
      <c r="J268" s="67">
        <f t="shared" si="60"/>
        <v>-2.3894452492566631</v>
      </c>
      <c r="K268" s="65">
        <f t="shared" si="61"/>
        <v>2.5691303452629333</v>
      </c>
      <c r="L268" s="65">
        <f t="shared" si="62"/>
        <v>2.7360880428722867</v>
      </c>
      <c r="M268" s="66">
        <f t="shared" si="63"/>
        <v>3.9448249910630682</v>
      </c>
      <c r="N268" s="66">
        <f t="shared" si="64"/>
        <v>1.1652917160773901</v>
      </c>
      <c r="O268" s="67">
        <f t="shared" si="65"/>
        <v>6.0571641445942701</v>
      </c>
      <c r="P268" s="67">
        <f t="shared" si="66"/>
        <v>-0.40550461071750643</v>
      </c>
    </row>
    <row r="269" spans="1:16">
      <c r="A269" s="68">
        <f t="shared" si="67"/>
        <v>1.5412825651302697</v>
      </c>
      <c r="B269" s="71">
        <f t="shared" si="58"/>
        <v>-0.37555194557454419</v>
      </c>
      <c r="C269" s="71">
        <f t="shared" si="68"/>
        <v>0.15412825651302697</v>
      </c>
      <c r="D269" s="71">
        <f t="shared" si="69"/>
        <v>0.16479478328057084</v>
      </c>
      <c r="E269" s="65">
        <f t="shared" si="70"/>
        <v>-2.278906759658462</v>
      </c>
      <c r="F269" s="65">
        <f t="shared" si="71"/>
        <v>0.93527388091294361</v>
      </c>
      <c r="G269" s="66">
        <f t="shared" si="72"/>
        <v>1.4415213262728441</v>
      </c>
      <c r="H269" s="66">
        <f t="shared" si="73"/>
        <v>3.5124392562191056</v>
      </c>
      <c r="I269" s="67">
        <f t="shared" si="59"/>
        <v>5.4136613866896397</v>
      </c>
      <c r="J269" s="67">
        <f t="shared" si="60"/>
        <v>-2.2217916874477979</v>
      </c>
      <c r="K269" s="65">
        <f t="shared" si="61"/>
        <v>2.4633621844006193</v>
      </c>
      <c r="L269" s="65">
        <f t="shared" si="62"/>
        <v>2.7521490733250338</v>
      </c>
      <c r="M269" s="66">
        <f t="shared" si="63"/>
        <v>3.7967371864178912</v>
      </c>
      <c r="N269" s="66">
        <f t="shared" si="64"/>
        <v>1.1813527465301372</v>
      </c>
      <c r="O269" s="67">
        <f t="shared" si="65"/>
        <v>5.85184482980765</v>
      </c>
      <c r="P269" s="67">
        <f t="shared" si="66"/>
        <v>-0.3894435802647595</v>
      </c>
    </row>
    <row r="270" spans="1:16">
      <c r="A270" s="68">
        <f t="shared" si="67"/>
        <v>1.5470941883767628</v>
      </c>
      <c r="B270" s="71">
        <f t="shared" si="58"/>
        <v>-0.39350042770915428</v>
      </c>
      <c r="C270" s="71">
        <f t="shared" si="68"/>
        <v>0.1547094188376763</v>
      </c>
      <c r="D270" s="71">
        <f t="shared" si="69"/>
        <v>0.17877759088437892</v>
      </c>
      <c r="E270" s="65">
        <f t="shared" si="70"/>
        <v>-2.2010612502527982</v>
      </c>
      <c r="F270" s="65">
        <f t="shared" si="71"/>
        <v>0.86537366384879721</v>
      </c>
      <c r="G270" s="66">
        <f t="shared" si="72"/>
        <v>1.3388145661147806</v>
      </c>
      <c r="H270" s="66">
        <f t="shared" si="73"/>
        <v>3.4052490685273957</v>
      </c>
      <c r="I270" s="67">
        <f t="shared" si="59"/>
        <v>5.2682410438941192</v>
      </c>
      <c r="J270" s="67">
        <f t="shared" si="60"/>
        <v>-2.0712722345503343</v>
      </c>
      <c r="K270" s="65">
        <f t="shared" si="61"/>
        <v>2.3650670615116818</v>
      </c>
      <c r="L270" s="65">
        <f t="shared" si="62"/>
        <v>2.766994959651659</v>
      </c>
      <c r="M270" s="66">
        <f t="shared" si="63"/>
        <v>3.6589815059860311</v>
      </c>
      <c r="N270" s="66">
        <f t="shared" si="64"/>
        <v>1.1961986328567626</v>
      </c>
      <c r="O270" s="67">
        <f t="shared" si="65"/>
        <v>5.6607890232890448</v>
      </c>
      <c r="P270" s="67">
        <f t="shared" si="66"/>
        <v>-0.37459769393813397</v>
      </c>
    </row>
    <row r="271" spans="1:16">
      <c r="A271" s="68">
        <f t="shared" si="67"/>
        <v>1.5529058116232559</v>
      </c>
      <c r="B271" s="71">
        <f t="shared" si="58"/>
        <v>-0.41151645977328322</v>
      </c>
      <c r="C271" s="71">
        <f t="shared" si="68"/>
        <v>0.15529058116232561</v>
      </c>
      <c r="D271" s="71">
        <f t="shared" si="69"/>
        <v>0.19346096126206905</v>
      </c>
      <c r="E271" s="65">
        <f t="shared" si="70"/>
        <v>-2.1271292000654771</v>
      </c>
      <c r="F271" s="65">
        <f t="shared" si="71"/>
        <v>0.80269724780268981</v>
      </c>
      <c r="G271" s="66">
        <f t="shared" si="72"/>
        <v>1.2465132210867897</v>
      </c>
      <c r="H271" s="66">
        <f t="shared" si="73"/>
        <v>3.3032312968552069</v>
      </c>
      <c r="I271" s="67">
        <f t="shared" si="59"/>
        <v>5.1296070780222749</v>
      </c>
      <c r="J271" s="67">
        <f t="shared" si="60"/>
        <v>-1.9357176252909003</v>
      </c>
      <c r="K271" s="65">
        <f t="shared" si="61"/>
        <v>2.273543820866712</v>
      </c>
      <c r="L271" s="65">
        <f t="shared" si="62"/>
        <v>2.7807529966761106</v>
      </c>
      <c r="M271" s="66">
        <f t="shared" si="63"/>
        <v>3.5305994124040603</v>
      </c>
      <c r="N271" s="66">
        <f t="shared" si="64"/>
        <v>1.2099566698812141</v>
      </c>
      <c r="O271" s="67">
        <f t="shared" si="65"/>
        <v>5.4826883460359177</v>
      </c>
      <c r="P271" s="67">
        <f t="shared" si="66"/>
        <v>-0.36083965691368253</v>
      </c>
    </row>
    <row r="272" spans="1:16">
      <c r="A272" s="68">
        <f t="shared" si="67"/>
        <v>1.558717434869749</v>
      </c>
      <c r="B272" s="71">
        <f t="shared" si="58"/>
        <v>-0.42960004176693012</v>
      </c>
      <c r="C272" s="71">
        <f t="shared" si="68"/>
        <v>0.15587174348697491</v>
      </c>
      <c r="D272" s="71">
        <f t="shared" si="69"/>
        <v>0.20885219630381741</v>
      </c>
      <c r="E272" s="65">
        <f t="shared" si="70"/>
        <v>-2.0569572614979386</v>
      </c>
      <c r="F272" s="65">
        <f t="shared" si="71"/>
        <v>0.74632561325918834</v>
      </c>
      <c r="G272" s="66">
        <f t="shared" si="72"/>
        <v>1.1633107454769545</v>
      </c>
      <c r="H272" s="66">
        <f t="shared" si="73"/>
        <v>3.2062151462787702</v>
      </c>
      <c r="I272" s="67">
        <f t="shared" si="59"/>
        <v>4.9975834484481823</v>
      </c>
      <c r="J272" s="67">
        <f t="shared" si="60"/>
        <v>-1.8132727411462539</v>
      </c>
      <c r="K272" s="65">
        <f t="shared" si="61"/>
        <v>2.1881670632371293</v>
      </c>
      <c r="L272" s="65">
        <f t="shared" si="62"/>
        <v>2.7935341057497203</v>
      </c>
      <c r="M272" s="66">
        <f t="shared" si="63"/>
        <v>3.4107341518754497</v>
      </c>
      <c r="N272" s="66">
        <f t="shared" si="64"/>
        <v>1.2227377789548237</v>
      </c>
      <c r="O272" s="67">
        <f t="shared" si="65"/>
        <v>5.3163707882339502</v>
      </c>
      <c r="P272" s="67">
        <f t="shared" si="66"/>
        <v>-0.34805854784007279</v>
      </c>
    </row>
    <row r="273" spans="1:16">
      <c r="A273" s="68">
        <f t="shared" si="67"/>
        <v>1.5645290581162421</v>
      </c>
      <c r="B273" s="71">
        <f t="shared" si="58"/>
        <v>-0.44775117369009543</v>
      </c>
      <c r="C273" s="71">
        <f t="shared" si="68"/>
        <v>0.15645290581162422</v>
      </c>
      <c r="D273" s="71">
        <f t="shared" si="69"/>
        <v>0.22495862527775898</v>
      </c>
      <c r="E273" s="65">
        <f t="shared" si="70"/>
        <v>-1.9903712210956659</v>
      </c>
      <c r="F273" s="65">
        <f t="shared" si="71"/>
        <v>0.69547413715944451</v>
      </c>
      <c r="G273" s="66">
        <f t="shared" si="72"/>
        <v>1.0880894967542718</v>
      </c>
      <c r="H273" s="66">
        <f t="shared" si="73"/>
        <v>3.1139936118424769</v>
      </c>
      <c r="I273" s="67">
        <f t="shared" si="59"/>
        <v>4.8719334925159048</v>
      </c>
      <c r="J273" s="67">
        <f t="shared" si="60"/>
        <v>-1.7023476355031368</v>
      </c>
      <c r="K273" s="65">
        <f t="shared" si="61"/>
        <v>2.1083789681230285</v>
      </c>
      <c r="L273" s="65">
        <f t="shared" si="62"/>
        <v>2.8054352470241639</v>
      </c>
      <c r="M273" s="66">
        <f t="shared" si="63"/>
        <v>3.298620161149616</v>
      </c>
      <c r="N273" s="66">
        <f t="shared" si="64"/>
        <v>1.2346389202292676</v>
      </c>
      <c r="O273" s="67">
        <f t="shared" si="65"/>
        <v>5.1607870938066549</v>
      </c>
      <c r="P273" s="67">
        <f t="shared" si="66"/>
        <v>-0.33615740656562915</v>
      </c>
    </row>
    <row r="274" spans="1:16">
      <c r="A274" s="68">
        <f t="shared" si="67"/>
        <v>1.5703406813627352</v>
      </c>
      <c r="B274" s="71">
        <f t="shared" si="58"/>
        <v>-0.46596985554277959</v>
      </c>
      <c r="C274" s="71">
        <f t="shared" si="68"/>
        <v>0.15703406813627352</v>
      </c>
      <c r="D274" s="71">
        <f t="shared" si="69"/>
        <v>0.24178760482998668</v>
      </c>
      <c r="E274" s="65">
        <f t="shared" si="70"/>
        <v>-1.9271866970617746</v>
      </c>
      <c r="F274" s="65">
        <f t="shared" si="71"/>
        <v>0.64947112672170382</v>
      </c>
      <c r="G274" s="66">
        <f t="shared" si="72"/>
        <v>1.0198909316615836</v>
      </c>
      <c r="H274" s="66">
        <f t="shared" si="73"/>
        <v>3.0263396709771864</v>
      </c>
      <c r="I274" s="67">
        <f t="shared" si="59"/>
        <v>4.7523843009573907</v>
      </c>
      <c r="J274" s="67">
        <f t="shared" si="60"/>
        <v>-1.6015762205411259</v>
      </c>
      <c r="K274" s="65">
        <f t="shared" si="61"/>
        <v>2.0336817129966605</v>
      </c>
      <c r="L274" s="65">
        <f t="shared" si="62"/>
        <v>2.8165414456430962</v>
      </c>
      <c r="M274" s="66">
        <f t="shared" si="63"/>
        <v>3.1935731268621104</v>
      </c>
      <c r="N274" s="66">
        <f t="shared" si="64"/>
        <v>1.2457451188481996</v>
      </c>
      <c r="O274" s="67">
        <f t="shared" si="65"/>
        <v>5.0149978000183673</v>
      </c>
      <c r="P274" s="67">
        <f t="shared" si="66"/>
        <v>-0.32505120794669695</v>
      </c>
    </row>
    <row r="275" spans="1:16">
      <c r="A275" s="68">
        <f t="shared" si="67"/>
        <v>1.5761523046092283</v>
      </c>
      <c r="B275" s="71">
        <f t="shared" si="58"/>
        <v>-0.48425608732498171</v>
      </c>
      <c r="C275" s="71">
        <f t="shared" si="68"/>
        <v>0.15761523046092285</v>
      </c>
      <c r="D275" s="71">
        <f t="shared" si="69"/>
        <v>0.25934651898455013</v>
      </c>
      <c r="E275" s="65">
        <f t="shared" si="70"/>
        <v>-1.8672164531879833</v>
      </c>
      <c r="F275" s="65">
        <f t="shared" si="71"/>
        <v>0.60773991136666206</v>
      </c>
      <c r="G275" s="66">
        <f t="shared" si="72"/>
        <v>0.95789066190357253</v>
      </c>
      <c r="H275" s="66">
        <f t="shared" si="73"/>
        <v>2.9430175158965093</v>
      </c>
      <c r="I275" s="67">
        <f t="shared" si="59"/>
        <v>4.6386438401856092</v>
      </c>
      <c r="J275" s="67">
        <f t="shared" si="60"/>
        <v>-1.509781574322975</v>
      </c>
      <c r="K275" s="65">
        <f t="shared" si="61"/>
        <v>1.9636305871838193</v>
      </c>
      <c r="L275" s="65">
        <f t="shared" si="62"/>
        <v>2.8269274953428343</v>
      </c>
      <c r="M275" s="66">
        <f t="shared" si="63"/>
        <v>3.0949808753909487</v>
      </c>
      <c r="N275" s="66">
        <f t="shared" si="64"/>
        <v>1.2561311685479379</v>
      </c>
      <c r="O275" s="67">
        <f t="shared" si="65"/>
        <v>4.8781612394689313</v>
      </c>
      <c r="P275" s="67">
        <f t="shared" si="66"/>
        <v>-0.31466515824695879</v>
      </c>
    </row>
    <row r="276" spans="1:16">
      <c r="A276" s="68">
        <f t="shared" si="67"/>
        <v>1.5819639278557214</v>
      </c>
      <c r="B276" s="71">
        <f t="shared" si="58"/>
        <v>-0.50260986903670224</v>
      </c>
      <c r="C276" s="71">
        <f t="shared" si="68"/>
        <v>0.15819639278557215</v>
      </c>
      <c r="D276" s="71">
        <f t="shared" si="69"/>
        <v>0.27764277914345803</v>
      </c>
      <c r="E276" s="65">
        <f t="shared" si="70"/>
        <v>-1.810275313434331</v>
      </c>
      <c r="F276" s="65">
        <f t="shared" si="71"/>
        <v>0.5697839262148866</v>
      </c>
      <c r="G276" s="66">
        <f t="shared" si="72"/>
        <v>0.90137761794395654</v>
      </c>
      <c r="H276" s="66">
        <f t="shared" si="73"/>
        <v>2.8637902453408213</v>
      </c>
      <c r="I276" s="67">
        <f t="shared" si="59"/>
        <v>4.5304128650742657</v>
      </c>
      <c r="J276" s="67">
        <f t="shared" si="60"/>
        <v>-1.4259468769638552</v>
      </c>
      <c r="K276" s="65">
        <f t="shared" si="61"/>
        <v>1.8978278196408169</v>
      </c>
      <c r="L276" s="65">
        <f t="shared" si="62"/>
        <v>2.8366593931700517</v>
      </c>
      <c r="M276" s="66">
        <f t="shared" si="63"/>
        <v>3.002295151952846</v>
      </c>
      <c r="N276" s="66">
        <f t="shared" si="64"/>
        <v>1.2658630663751553</v>
      </c>
      <c r="O276" s="67">
        <f t="shared" si="65"/>
        <v>4.7495226311655143</v>
      </c>
      <c r="P276" s="67">
        <f t="shared" si="66"/>
        <v>-0.30493326041974128</v>
      </c>
    </row>
    <row r="277" spans="1:16">
      <c r="A277" s="68">
        <f t="shared" si="67"/>
        <v>1.5877755511022145</v>
      </c>
      <c r="B277" s="71">
        <f t="shared" si="58"/>
        <v>-0.52103120067794073</v>
      </c>
      <c r="C277" s="71">
        <f t="shared" si="68"/>
        <v>0.15877755511022146</v>
      </c>
      <c r="D277" s="71">
        <f t="shared" si="69"/>
        <v>0.29668382408667598</v>
      </c>
      <c r="E277" s="65">
        <f t="shared" si="70"/>
        <v>-1.7561833789958221</v>
      </c>
      <c r="F277" s="65">
        <f t="shared" si="71"/>
        <v>0.53517429067462308</v>
      </c>
      <c r="G277" s="66">
        <f t="shared" si="72"/>
        <v>0.84973665431163636</v>
      </c>
      <c r="H277" s="66">
        <f t="shared" si="73"/>
        <v>2.7884250324216406</v>
      </c>
      <c r="I277" s="67">
        <f t="shared" si="59"/>
        <v>4.4273930925604805</v>
      </c>
      <c r="J277" s="67">
        <f t="shared" si="60"/>
        <v>-1.3491910845914104</v>
      </c>
      <c r="K277" s="65">
        <f t="shared" si="61"/>
        <v>1.8359170956391984</v>
      </c>
      <c r="L277" s="65">
        <f t="shared" si="62"/>
        <v>2.845795550282582</v>
      </c>
      <c r="M277" s="66">
        <f t="shared" si="63"/>
        <v>2.9150242783065048</v>
      </c>
      <c r="N277" s="66">
        <f t="shared" si="64"/>
        <v>1.2749992234876852</v>
      </c>
      <c r="O277" s="67">
        <f t="shared" si="65"/>
        <v>4.628404279964446</v>
      </c>
      <c r="P277" s="67">
        <f t="shared" si="66"/>
        <v>-0.29579710330721132</v>
      </c>
    </row>
    <row r="278" spans="1:16">
      <c r="A278" s="68">
        <f t="shared" si="67"/>
        <v>1.5935871743487076</v>
      </c>
      <c r="B278" s="71">
        <f t="shared" ref="B278:B341" si="74">$B$2-A278^2*$B$4</f>
        <v>-0.53952008224869807</v>
      </c>
      <c r="C278" s="71">
        <f t="shared" si="68"/>
        <v>0.15935871743487076</v>
      </c>
      <c r="D278" s="71">
        <f t="shared" si="69"/>
        <v>0.31647711997212891</v>
      </c>
      <c r="E278" s="65">
        <f t="shared" si="70"/>
        <v>-1.7047680486229519</v>
      </c>
      <c r="F278" s="65">
        <f t="shared" si="71"/>
        <v>0.50353945792007004</v>
      </c>
      <c r="G278" s="66">
        <f t="shared" si="72"/>
        <v>0.8024340219199243</v>
      </c>
      <c r="H278" s="66">
        <f t="shared" si="73"/>
        <v>2.7166964975250103</v>
      </c>
      <c r="I278" s="67">
        <f t="shared" ref="I278:I341" si="75">A278*H278</f>
        <v>4.3292926950539119</v>
      </c>
      <c r="J278" s="67">
        <f t="shared" ref="J278:J341" si="76">-A278*G278</f>
        <v>-1.2787485655926409</v>
      </c>
      <c r="K278" s="65">
        <f t="shared" ref="K278:K341" si="77">SQRT(E278^2+F278^2)</f>
        <v>1.7775787142312842</v>
      </c>
      <c r="L278" s="65">
        <f t="shared" ref="L278:L341" si="78">ATAN2(E278,F278)</f>
        <v>2.854387816240318</v>
      </c>
      <c r="M278" s="66">
        <f t="shared" ref="M278:M341" si="79">SQRT(G278^2+H278^2)</f>
        <v>2.8327266403942413</v>
      </c>
      <c r="N278" s="66">
        <f t="shared" ref="N278:N341" si="80">ATAN2(G278,H278)</f>
        <v>1.2835914894454217</v>
      </c>
      <c r="O278" s="67">
        <f t="shared" ref="O278:O341" si="81">SQRT(I278^2+J278^2)</f>
        <v>4.5141968425681664</v>
      </c>
      <c r="P278" s="67">
        <f t="shared" ref="P278:P341" si="82">ATAN2(I278,J278)</f>
        <v>-0.287204837349475</v>
      </c>
    </row>
    <row r="279" spans="1:16">
      <c r="A279" s="68">
        <f t="shared" si="67"/>
        <v>1.5993987975952006</v>
      </c>
      <c r="B279" s="71">
        <f t="shared" si="74"/>
        <v>-0.55807651374897382</v>
      </c>
      <c r="C279" s="71">
        <f t="shared" si="68"/>
        <v>0.15993987975952006</v>
      </c>
      <c r="D279" s="71">
        <f t="shared" si="69"/>
        <v>0.33703016033569833</v>
      </c>
      <c r="E279" s="65">
        <f t="shared" si="70"/>
        <v>-1.6558651996993463</v>
      </c>
      <c r="F279" s="65">
        <f t="shared" si="71"/>
        <v>0.47455657855727873</v>
      </c>
      <c r="G279" s="66">
        <f t="shared" si="72"/>
        <v>0.75900522113540403</v>
      </c>
      <c r="H279" s="66">
        <f t="shared" si="73"/>
        <v>2.6483888093788712</v>
      </c>
      <c r="I279" s="67">
        <f t="shared" si="75"/>
        <v>4.2358298772851519</v>
      </c>
      <c r="J279" s="67">
        <f t="shared" si="76"/>
        <v>-1.2139520380524447</v>
      </c>
      <c r="K279" s="65">
        <f t="shared" si="77"/>
        <v>1.7225253280655546</v>
      </c>
      <c r="L279" s="65">
        <f t="shared" si="78"/>
        <v>2.8624823477883297</v>
      </c>
      <c r="M279" s="66">
        <f t="shared" si="79"/>
        <v>2.7550049385353264</v>
      </c>
      <c r="N279" s="66">
        <f t="shared" si="80"/>
        <v>1.2916860209934333</v>
      </c>
      <c r="O279" s="67">
        <f t="shared" si="81"/>
        <v>4.4063515860622413</v>
      </c>
      <c r="P279" s="67">
        <f t="shared" si="82"/>
        <v>-0.27911030580146329</v>
      </c>
    </row>
    <row r="280" spans="1:16">
      <c r="A280" s="68">
        <f t="shared" si="67"/>
        <v>1.6052104208416937</v>
      </c>
      <c r="B280" s="71">
        <f t="shared" si="74"/>
        <v>-0.57670049517876754</v>
      </c>
      <c r="C280" s="71">
        <f t="shared" si="68"/>
        <v>0.1605210420841694</v>
      </c>
      <c r="D280" s="71">
        <f t="shared" si="69"/>
        <v>0.35835046609122334</v>
      </c>
      <c r="E280" s="65">
        <f t="shared" si="70"/>
        <v>-1.6093197853744663</v>
      </c>
      <c r="F280" s="65">
        <f t="shared" si="71"/>
        <v>0.44794428157184657</v>
      </c>
      <c r="G280" s="66">
        <f t="shared" si="72"/>
        <v>0.71904482873557396</v>
      </c>
      <c r="H280" s="66">
        <f t="shared" si="73"/>
        <v>2.5832968899498114</v>
      </c>
      <c r="I280" s="67">
        <f t="shared" si="75"/>
        <v>4.146735087875375</v>
      </c>
      <c r="J280" s="67">
        <f t="shared" si="76"/>
        <v>-1.1542182521386743</v>
      </c>
      <c r="K280" s="65">
        <f t="shared" si="77"/>
        <v>1.6704982044260437</v>
      </c>
      <c r="L280" s="65">
        <f t="shared" si="78"/>
        <v>2.8701203477771751</v>
      </c>
      <c r="M280" s="66">
        <f t="shared" si="79"/>
        <v>2.6815011257420234</v>
      </c>
      <c r="N280" s="66">
        <f t="shared" si="80"/>
        <v>1.2993240209822783</v>
      </c>
      <c r="O280" s="67">
        <f t="shared" si="81"/>
        <v>4.3043735505398288</v>
      </c>
      <c r="P280" s="67">
        <f t="shared" si="82"/>
        <v>-0.27147230581261828</v>
      </c>
    </row>
    <row r="281" spans="1:16">
      <c r="A281" s="68">
        <f t="shared" si="67"/>
        <v>1.6110220440881868</v>
      </c>
      <c r="B281" s="71">
        <f t="shared" si="74"/>
        <v>-0.59539202653807966</v>
      </c>
      <c r="C281" s="71">
        <f t="shared" si="68"/>
        <v>0.1611022044088187</v>
      </c>
      <c r="D281" s="71">
        <f t="shared" si="69"/>
        <v>0.38044558553050212</v>
      </c>
      <c r="E281" s="65">
        <f t="shared" si="70"/>
        <v>-1.5649860300201703</v>
      </c>
      <c r="F281" s="65">
        <f t="shared" si="71"/>
        <v>0.42345662700797032</v>
      </c>
      <c r="G281" s="66">
        <f t="shared" si="72"/>
        <v>0.68219796082506923</v>
      </c>
      <c r="H281" s="66">
        <f t="shared" si="73"/>
        <v>2.5212269930525513</v>
      </c>
      <c r="I281" s="67">
        <f t="shared" si="75"/>
        <v>4.0617522639578336</v>
      </c>
      <c r="J281" s="67">
        <f t="shared" si="76"/>
        <v>-1.0990359533211957</v>
      </c>
      <c r="K281" s="65">
        <f t="shared" si="77"/>
        <v>1.6212639480094724</v>
      </c>
      <c r="L281" s="65">
        <f t="shared" si="78"/>
        <v>2.8773386954212929</v>
      </c>
      <c r="M281" s="66">
        <f t="shared" si="79"/>
        <v>2.611891959528704</v>
      </c>
      <c r="N281" s="66">
        <f t="shared" si="80"/>
        <v>1.3065423686263964</v>
      </c>
      <c r="O281" s="67">
        <f t="shared" si="81"/>
        <v>4.2078155235774313</v>
      </c>
      <c r="P281" s="67">
        <f t="shared" si="82"/>
        <v>-0.26425395816850028</v>
      </c>
    </row>
    <row r="282" spans="1:16">
      <c r="A282" s="68">
        <f t="shared" si="67"/>
        <v>1.6168336673346799</v>
      </c>
      <c r="B282" s="71">
        <f t="shared" si="74"/>
        <v>-0.61415110782691062</v>
      </c>
      <c r="C282" s="71">
        <f t="shared" si="68"/>
        <v>0.161683366733468</v>
      </c>
      <c r="D282" s="71">
        <f t="shared" si="69"/>
        <v>0.40332309432329072</v>
      </c>
      <c r="E282" s="65">
        <f t="shared" si="70"/>
        <v>-1.5227273530105048</v>
      </c>
      <c r="F282" s="65">
        <f t="shared" si="71"/>
        <v>0.40087802808501677</v>
      </c>
      <c r="G282" s="66">
        <f t="shared" si="72"/>
        <v>0.64815309230259244</v>
      </c>
      <c r="H282" s="66">
        <f t="shared" si="73"/>
        <v>2.4619968505188043</v>
      </c>
      <c r="I282" s="67">
        <f t="shared" si="75"/>
        <v>3.9806393967907501</v>
      </c>
      <c r="J282" s="67">
        <f t="shared" si="76"/>
        <v>-1.0479557412219138</v>
      </c>
      <c r="K282" s="65">
        <f t="shared" si="77"/>
        <v>1.5746116298972614</v>
      </c>
      <c r="L282" s="65">
        <f t="shared" si="78"/>
        <v>2.8841704854284798</v>
      </c>
      <c r="M282" s="66">
        <f t="shared" si="79"/>
        <v>2.5458850961946271</v>
      </c>
      <c r="N282" s="66">
        <f t="shared" si="80"/>
        <v>1.3133741586335834</v>
      </c>
      <c r="O282" s="67">
        <f t="shared" si="81"/>
        <v>4.1162727366930625</v>
      </c>
      <c r="P282" s="67">
        <f t="shared" si="82"/>
        <v>-0.25742216816131314</v>
      </c>
    </row>
    <row r="283" spans="1:16">
      <c r="A283" s="68">
        <f t="shared" si="67"/>
        <v>1.622645290581173</v>
      </c>
      <c r="B283" s="71">
        <f t="shared" si="74"/>
        <v>-0.63297773904525956</v>
      </c>
      <c r="C283" s="71">
        <f t="shared" si="68"/>
        <v>0.16226452905811731</v>
      </c>
      <c r="D283" s="71">
        <f t="shared" si="69"/>
        <v>0.42699059551730134</v>
      </c>
      <c r="E283" s="65">
        <f t="shared" si="70"/>
        <v>-1.4824161133535123</v>
      </c>
      <c r="F283" s="65">
        <f t="shared" si="71"/>
        <v>0.38001897644029603</v>
      </c>
      <c r="G283" s="66">
        <f t="shared" si="72"/>
        <v>0.61663600245232408</v>
      </c>
      <c r="H283" s="66">
        <f t="shared" si="73"/>
        <v>2.405435525014723</v>
      </c>
      <c r="I283" s="67">
        <f t="shared" si="75"/>
        <v>3.9031686264617917</v>
      </c>
      <c r="J283" s="67">
        <f t="shared" si="76"/>
        <v>-1.0005815053820644</v>
      </c>
      <c r="K283" s="65">
        <f t="shared" si="77"/>
        <v>1.5303502721876661</v>
      </c>
      <c r="L283" s="65">
        <f t="shared" si="78"/>
        <v>2.8906454905151184</v>
      </c>
      <c r="M283" s="66">
        <f t="shared" si="79"/>
        <v>2.4832156621049326</v>
      </c>
      <c r="N283" s="66">
        <f t="shared" si="80"/>
        <v>1.3198491637202219</v>
      </c>
      <c r="O283" s="67">
        <f t="shared" si="81"/>
        <v>4.029378199611978</v>
      </c>
      <c r="P283" s="67">
        <f t="shared" si="82"/>
        <v>-0.25094716307467468</v>
      </c>
    </row>
    <row r="284" spans="1:16">
      <c r="A284" s="68">
        <f t="shared" si="67"/>
        <v>1.6284569138276661</v>
      </c>
      <c r="B284" s="71">
        <f t="shared" si="74"/>
        <v>-0.6518719201931269</v>
      </c>
      <c r="C284" s="71">
        <f t="shared" si="68"/>
        <v>0.16284569138276661</v>
      </c>
      <c r="D284" s="71">
        <f t="shared" si="69"/>
        <v>0.45145571953820568</v>
      </c>
      <c r="E284" s="65">
        <f t="shared" si="70"/>
        <v>-1.4439332408058247</v>
      </c>
      <c r="F284" s="65">
        <f t="shared" si="71"/>
        <v>0.36071243387799262</v>
      </c>
      <c r="G284" s="66">
        <f t="shared" si="72"/>
        <v>0.58740465685222198</v>
      </c>
      <c r="H284" s="66">
        <f t="shared" si="73"/>
        <v>2.3513830690958337</v>
      </c>
      <c r="I284" s="67">
        <f t="shared" si="75"/>
        <v>3.8291260159264273</v>
      </c>
      <c r="J284" s="67">
        <f t="shared" si="76"/>
        <v>-0.95656317466556862</v>
      </c>
      <c r="K284" s="65">
        <f t="shared" si="77"/>
        <v>1.4883066430874374</v>
      </c>
      <c r="L284" s="65">
        <f t="shared" si="78"/>
        <v>2.8967905593415679</v>
      </c>
      <c r="M284" s="66">
        <f t="shared" si="79"/>
        <v>2.4236432428313823</v>
      </c>
      <c r="N284" s="66">
        <f t="shared" si="80"/>
        <v>1.3259942325466711</v>
      </c>
      <c r="O284" s="67">
        <f t="shared" si="81"/>
        <v>3.9467985954404696</v>
      </c>
      <c r="P284" s="67">
        <f t="shared" si="82"/>
        <v>-0.24480209424822538</v>
      </c>
    </row>
    <row r="285" spans="1:16">
      <c r="A285" s="68">
        <f t="shared" si="67"/>
        <v>1.6342685370741592</v>
      </c>
      <c r="B285" s="71">
        <f t="shared" si="74"/>
        <v>-0.67083365127051264</v>
      </c>
      <c r="C285" s="71">
        <f t="shared" si="68"/>
        <v>0.16342685370741594</v>
      </c>
      <c r="D285" s="71">
        <f t="shared" si="69"/>
        <v>0.47672612418963295</v>
      </c>
      <c r="E285" s="65">
        <f t="shared" si="70"/>
        <v>-1.4071677997735808</v>
      </c>
      <c r="F285" s="65">
        <f t="shared" si="71"/>
        <v>0.34281077837976365</v>
      </c>
      <c r="G285" s="66">
        <f t="shared" si="72"/>
        <v>0.56024486927595019</v>
      </c>
      <c r="H285" s="66">
        <f t="shared" si="73"/>
        <v>2.2996900615538332</v>
      </c>
      <c r="I285" s="67">
        <f t="shared" si="75"/>
        <v>3.7583111126195661</v>
      </c>
      <c r="J285" s="67">
        <f t="shared" si="76"/>
        <v>-0.9155905629149107</v>
      </c>
      <c r="K285" s="65">
        <f t="shared" si="77"/>
        <v>1.4483233224984535</v>
      </c>
      <c r="L285" s="65">
        <f t="shared" si="78"/>
        <v>2.9026299598646492</v>
      </c>
      <c r="M285" s="66">
        <f t="shared" si="79"/>
        <v>2.3669492374699335</v>
      </c>
      <c r="N285" s="66">
        <f t="shared" si="80"/>
        <v>1.3318336330697529</v>
      </c>
      <c r="O285" s="67">
        <f t="shared" si="81"/>
        <v>3.8682306676487848</v>
      </c>
      <c r="P285" s="67">
        <f t="shared" si="82"/>
        <v>-0.23896269372514384</v>
      </c>
    </row>
    <row r="286" spans="1:16">
      <c r="A286" s="68">
        <f t="shared" si="67"/>
        <v>1.6400801603206523</v>
      </c>
      <c r="B286" s="71">
        <f t="shared" si="74"/>
        <v>-0.68986293227741635</v>
      </c>
      <c r="C286" s="71">
        <f t="shared" si="68"/>
        <v>0.16400801603206525</v>
      </c>
      <c r="D286" s="71">
        <f t="shared" si="69"/>
        <v>0.50280949465316926</v>
      </c>
      <c r="E286" s="65">
        <f t="shared" si="70"/>
        <v>-1.3720165184097686</v>
      </c>
      <c r="F286" s="65">
        <f t="shared" si="71"/>
        <v>0.32618321208352602</v>
      </c>
      <c r="G286" s="66">
        <f t="shared" si="72"/>
        <v>0.53496661476785468</v>
      </c>
      <c r="H286" s="66">
        <f t="shared" si="73"/>
        <v>2.2502170714760763</v>
      </c>
      <c r="I286" s="67">
        <f t="shared" si="75"/>
        <v>3.6905363753427518</v>
      </c>
      <c r="J286" s="67">
        <f t="shared" si="76"/>
        <v>-0.87738813131465976</v>
      </c>
      <c r="K286" s="65">
        <f t="shared" si="77"/>
        <v>1.4102570030439094</v>
      </c>
      <c r="L286" s="65">
        <f t="shared" si="78"/>
        <v>2.908185676429639</v>
      </c>
      <c r="M286" s="66">
        <f t="shared" si="79"/>
        <v>2.3129345316455776</v>
      </c>
      <c r="N286" s="66">
        <f t="shared" si="80"/>
        <v>1.3373893496347427</v>
      </c>
      <c r="O286" s="67">
        <f t="shared" si="81"/>
        <v>3.7933980374724512</v>
      </c>
      <c r="P286" s="67">
        <f t="shared" si="82"/>
        <v>-0.23340697716015407</v>
      </c>
    </row>
    <row r="287" spans="1:16">
      <c r="A287" s="68">
        <f t="shared" si="67"/>
        <v>1.6458917835671454</v>
      </c>
      <c r="B287" s="71">
        <f t="shared" si="74"/>
        <v>-0.70895976321383891</v>
      </c>
      <c r="C287" s="71">
        <f t="shared" si="68"/>
        <v>0.16458917835671455</v>
      </c>
      <c r="D287" s="71">
        <f t="shared" si="69"/>
        <v>0.52971354348836086</v>
      </c>
      <c r="E287" s="65">
        <f t="shared" si="70"/>
        <v>-1.3383833053334355</v>
      </c>
      <c r="F287" s="65">
        <f t="shared" si="71"/>
        <v>0.31071355524126032</v>
      </c>
      <c r="G287" s="66">
        <f t="shared" si="72"/>
        <v>0.51140088761452673</v>
      </c>
      <c r="H287" s="66">
        <f t="shared" si="73"/>
        <v>2.2028340855117396</v>
      </c>
      <c r="I287" s="67">
        <f t="shared" si="75"/>
        <v>3.6256265219054189</v>
      </c>
      <c r="J287" s="67">
        <f t="shared" si="76"/>
        <v>-0.84171051903369465</v>
      </c>
      <c r="K287" s="65">
        <f t="shared" si="77"/>
        <v>1.3739769959522306</v>
      </c>
      <c r="L287" s="65">
        <f t="shared" si="78"/>
        <v>2.913477667546458</v>
      </c>
      <c r="M287" s="66">
        <f t="shared" si="79"/>
        <v>2.2614174484480456</v>
      </c>
      <c r="N287" s="66">
        <f t="shared" si="80"/>
        <v>1.3426813407515614</v>
      </c>
      <c r="O287" s="67">
        <f t="shared" si="81"/>
        <v>3.7220483976160166</v>
      </c>
      <c r="P287" s="67">
        <f t="shared" si="82"/>
        <v>-0.22811498604333527</v>
      </c>
    </row>
    <row r="288" spans="1:16">
      <c r="A288" s="68">
        <f t="shared" si="67"/>
        <v>1.6517034068136385</v>
      </c>
      <c r="B288" s="71">
        <f t="shared" si="74"/>
        <v>-0.72812414407977988</v>
      </c>
      <c r="C288" s="71">
        <f t="shared" si="68"/>
        <v>0.16517034068136385</v>
      </c>
      <c r="D288" s="71">
        <f t="shared" si="69"/>
        <v>0.55744601063270982</v>
      </c>
      <c r="E288" s="65">
        <f t="shared" si="70"/>
        <v>-1.3061787692288762</v>
      </c>
      <c r="F288" s="65">
        <f t="shared" si="71"/>
        <v>0.29629836348437222</v>
      </c>
      <c r="G288" s="66">
        <f t="shared" si="72"/>
        <v>0.48939701640044336</v>
      </c>
      <c r="H288" s="66">
        <f t="shared" si="73"/>
        <v>2.1574199230429802</v>
      </c>
      <c r="I288" s="67">
        <f t="shared" si="75"/>
        <v>3.5634178368177083</v>
      </c>
      <c r="J288" s="67">
        <f t="shared" si="76"/>
        <v>-0.80833871927304235</v>
      </c>
      <c r="K288" s="65">
        <f t="shared" si="77"/>
        <v>1.339363915217884</v>
      </c>
      <c r="L288" s="65">
        <f t="shared" si="78"/>
        <v>2.9185240901595146</v>
      </c>
      <c r="M288" s="66">
        <f t="shared" si="79"/>
        <v>2.212231941728632</v>
      </c>
      <c r="N288" s="66">
        <f t="shared" si="80"/>
        <v>1.3477277633646181</v>
      </c>
      <c r="O288" s="67">
        <f t="shared" si="81"/>
        <v>3.6539510348151327</v>
      </c>
      <c r="P288" s="67">
        <f t="shared" si="82"/>
        <v>-0.22306856343027845</v>
      </c>
    </row>
    <row r="289" spans="1:16">
      <c r="A289" s="68">
        <f t="shared" si="67"/>
        <v>1.6575150300601316</v>
      </c>
      <c r="B289" s="71">
        <f t="shared" si="74"/>
        <v>-0.74735607487523881</v>
      </c>
      <c r="C289" s="71">
        <f t="shared" si="68"/>
        <v>0.16575150300601316</v>
      </c>
      <c r="D289" s="71">
        <f t="shared" si="69"/>
        <v>0.58601466340167596</v>
      </c>
      <c r="E289" s="65">
        <f t="shared" si="70"/>
        <v>-1.2753197514495871</v>
      </c>
      <c r="F289" s="65">
        <f t="shared" si="71"/>
        <v>0.28284531660669554</v>
      </c>
      <c r="G289" s="66">
        <f t="shared" si="72"/>
        <v>0.46882036345771438</v>
      </c>
      <c r="H289" s="66">
        <f t="shared" si="73"/>
        <v>2.1138616561602417</v>
      </c>
      <c r="I289" s="67">
        <f t="shared" si="75"/>
        <v>3.5037574665534024</v>
      </c>
      <c r="J289" s="67">
        <f t="shared" si="76"/>
        <v>-0.77707679882941527</v>
      </c>
      <c r="K289" s="65">
        <f t="shared" si="77"/>
        <v>1.3063085169912114</v>
      </c>
      <c r="L289" s="65">
        <f t="shared" si="78"/>
        <v>2.9233414952835064</v>
      </c>
      <c r="M289" s="66">
        <f t="shared" si="79"/>
        <v>2.1652260008084938</v>
      </c>
      <c r="N289" s="66">
        <f t="shared" si="80"/>
        <v>1.3525451684886098</v>
      </c>
      <c r="O289" s="67">
        <f t="shared" si="81"/>
        <v>3.5888946398170689</v>
      </c>
      <c r="P289" s="67">
        <f t="shared" si="82"/>
        <v>-0.21825115830628683</v>
      </c>
    </row>
    <row r="290" spans="1:16">
      <c r="A290" s="68">
        <f t="shared" si="67"/>
        <v>1.6633266533066247</v>
      </c>
      <c r="B290" s="71">
        <f t="shared" si="74"/>
        <v>-0.76665555560021614</v>
      </c>
      <c r="C290" s="71">
        <f t="shared" si="68"/>
        <v>0.16633266533066249</v>
      </c>
      <c r="D290" s="71">
        <f t="shared" si="69"/>
        <v>0.61542729648867822</v>
      </c>
      <c r="E290" s="65">
        <f t="shared" si="70"/>
        <v>-1.2457288780890465</v>
      </c>
      <c r="F290" s="65">
        <f t="shared" si="71"/>
        <v>0.27027183597424725</v>
      </c>
      <c r="G290" s="66">
        <f t="shared" si="72"/>
        <v>0.4495503484140817</v>
      </c>
      <c r="H290" s="66">
        <f t="shared" si="73"/>
        <v>2.0720540457192702</v>
      </c>
      <c r="I290" s="67">
        <f t="shared" si="75"/>
        <v>3.4465027213366857</v>
      </c>
      <c r="J290" s="67">
        <f t="shared" si="76"/>
        <v>-0.74774907652042155</v>
      </c>
      <c r="K290" s="65">
        <f t="shared" si="77"/>
        <v>1.2747106742417611</v>
      </c>
      <c r="L290" s="65">
        <f t="shared" si="78"/>
        <v>2.9279449991022317</v>
      </c>
      <c r="M290" s="66">
        <f t="shared" si="79"/>
        <v>2.1202602397207797</v>
      </c>
      <c r="N290" s="66">
        <f t="shared" si="80"/>
        <v>1.3571486723073352</v>
      </c>
      <c r="O290" s="67">
        <f t="shared" si="81"/>
        <v>3.5266853686738662</v>
      </c>
      <c r="P290" s="67">
        <f t="shared" si="82"/>
        <v>-0.2136476544875614</v>
      </c>
    </row>
    <row r="291" spans="1:16">
      <c r="A291" s="68">
        <f t="shared" si="67"/>
        <v>1.6691382765531178</v>
      </c>
      <c r="B291" s="71">
        <f t="shared" si="74"/>
        <v>-0.78602258625471233</v>
      </c>
      <c r="C291" s="71">
        <f t="shared" si="68"/>
        <v>0.16691382765531179</v>
      </c>
      <c r="D291" s="71">
        <f t="shared" si="69"/>
        <v>0.64569173196509377</v>
      </c>
      <c r="E291" s="65">
        <f t="shared" si="70"/>
        <v>-1.2173341353815026</v>
      </c>
      <c r="F291" s="65">
        <f t="shared" si="71"/>
        <v>0.25850389495824488</v>
      </c>
      <c r="G291" s="66">
        <f t="shared" si="72"/>
        <v>0.43147874571287304</v>
      </c>
      <c r="H291" s="66">
        <f t="shared" si="73"/>
        <v>2.0318990007199611</v>
      </c>
      <c r="I291" s="67">
        <f t="shared" si="75"/>
        <v>3.391520396191718</v>
      </c>
      <c r="J291" s="67">
        <f t="shared" si="76"/>
        <v>-0.72019768998848588</v>
      </c>
      <c r="K291" s="65">
        <f t="shared" si="77"/>
        <v>1.2444784694295092</v>
      </c>
      <c r="L291" s="65">
        <f t="shared" si="78"/>
        <v>2.9323484329847318</v>
      </c>
      <c r="M291" s="66">
        <f t="shared" si="79"/>
        <v>2.0772066476710327</v>
      </c>
      <c r="N291" s="66">
        <f t="shared" si="80"/>
        <v>1.3615521061898355</v>
      </c>
      <c r="O291" s="67">
        <f t="shared" si="81"/>
        <v>3.4671451239383071</v>
      </c>
      <c r="P291" s="67">
        <f t="shared" si="82"/>
        <v>-0.20924422060506126</v>
      </c>
    </row>
    <row r="292" spans="1:16">
      <c r="A292" s="68">
        <f t="shared" si="67"/>
        <v>1.6749498997996108</v>
      </c>
      <c r="B292" s="71">
        <f t="shared" si="74"/>
        <v>-0.80545716683872648</v>
      </c>
      <c r="C292" s="71">
        <f t="shared" si="68"/>
        <v>0.1674949899799611</v>
      </c>
      <c r="D292" s="71">
        <f t="shared" si="69"/>
        <v>0.67681581928025536</v>
      </c>
      <c r="E292" s="65">
        <f t="shared" si="70"/>
        <v>-1.190068470467005</v>
      </c>
      <c r="F292" s="65">
        <f t="shared" si="71"/>
        <v>0.24747499276550583</v>
      </c>
      <c r="G292" s="66">
        <f t="shared" si="72"/>
        <v>0.4145082143354934</v>
      </c>
      <c r="H292" s="66">
        <f t="shared" si="73"/>
        <v>1.9933050653633861</v>
      </c>
      <c r="I292" s="67">
        <f t="shared" si="75"/>
        <v>3.3386861195004602</v>
      </c>
      <c r="J292" s="67">
        <f t="shared" si="76"/>
        <v>-0.69428049206735032</v>
      </c>
      <c r="K292" s="65">
        <f t="shared" si="77"/>
        <v>1.2155273902483499</v>
      </c>
      <c r="L292" s="65">
        <f t="shared" si="78"/>
        <v>2.9365644753389026</v>
      </c>
      <c r="M292" s="66">
        <f t="shared" si="79"/>
        <v>2.0359474805001558</v>
      </c>
      <c r="N292" s="66">
        <f t="shared" si="80"/>
        <v>1.3657681485440061</v>
      </c>
      <c r="O292" s="67">
        <f t="shared" si="81"/>
        <v>3.410110028461006</v>
      </c>
      <c r="P292" s="67">
        <f t="shared" si="82"/>
        <v>-0.20502817825089054</v>
      </c>
    </row>
    <row r="293" spans="1:16">
      <c r="A293" s="68">
        <f t="shared" si="67"/>
        <v>1.6807615230461039</v>
      </c>
      <c r="B293" s="71">
        <f t="shared" si="74"/>
        <v>-0.82495929735225904</v>
      </c>
      <c r="C293" s="71">
        <f t="shared" si="68"/>
        <v>0.1680761523046104</v>
      </c>
      <c r="D293" s="71">
        <f t="shared" si="69"/>
        <v>0.70880743526145551</v>
      </c>
      <c r="E293" s="65">
        <f t="shared" si="70"/>
        <v>-1.1638694182827793</v>
      </c>
      <c r="F293" s="65">
        <f t="shared" si="71"/>
        <v>0.23712526695295272</v>
      </c>
      <c r="G293" s="66">
        <f t="shared" si="72"/>
        <v>0.3985510248365588</v>
      </c>
      <c r="H293" s="66">
        <f t="shared" si="73"/>
        <v>1.9561869360997473</v>
      </c>
      <c r="I293" s="67">
        <f t="shared" si="75"/>
        <v>3.2878837340819027</v>
      </c>
      <c r="J293" s="67">
        <f t="shared" si="76"/>
        <v>-0.66986922751588018</v>
      </c>
      <c r="K293" s="65">
        <f t="shared" si="77"/>
        <v>1.187779615518554</v>
      </c>
      <c r="L293" s="65">
        <f t="shared" si="78"/>
        <v>2.9406047677777121</v>
      </c>
      <c r="M293" s="66">
        <f t="shared" si="79"/>
        <v>1.9963742756220808</v>
      </c>
      <c r="N293" s="66">
        <f t="shared" si="80"/>
        <v>1.3698084409828155</v>
      </c>
      <c r="O293" s="67">
        <f t="shared" si="81"/>
        <v>3.3554290680646308</v>
      </c>
      <c r="P293" s="67">
        <f t="shared" si="82"/>
        <v>-0.20098788581208107</v>
      </c>
    </row>
    <row r="294" spans="1:16">
      <c r="A294" s="68">
        <f t="shared" si="67"/>
        <v>1.686573146292597</v>
      </c>
      <c r="B294" s="71">
        <f t="shared" si="74"/>
        <v>-0.84452897779531</v>
      </c>
      <c r="C294" s="71">
        <f t="shared" si="68"/>
        <v>0.1686573146292597</v>
      </c>
      <c r="D294" s="71">
        <f t="shared" si="69"/>
        <v>0.74167448411394432</v>
      </c>
      <c r="E294" s="65">
        <f t="shared" si="70"/>
        <v>-1.1386787544730526</v>
      </c>
      <c r="F294" s="65">
        <f t="shared" si="71"/>
        <v>0.22740072395877201</v>
      </c>
      <c r="G294" s="66">
        <f t="shared" si="72"/>
        <v>0.38352795447636046</v>
      </c>
      <c r="H294" s="66">
        <f t="shared" si="73"/>
        <v>1.9204650095481519</v>
      </c>
      <c r="I294" s="67">
        <f t="shared" si="75"/>
        <v>3.2390047134984687</v>
      </c>
      <c r="J294" s="67">
        <f t="shared" si="76"/>
        <v>-0.64684794887235919</v>
      </c>
      <c r="K294" s="65">
        <f t="shared" si="77"/>
        <v>1.1611633800397236</v>
      </c>
      <c r="L294" s="65">
        <f t="shared" si="78"/>
        <v>2.9444800177014745</v>
      </c>
      <c r="M294" s="66">
        <f t="shared" si="79"/>
        <v>1.9583869752333436</v>
      </c>
      <c r="N294" s="66">
        <f t="shared" si="80"/>
        <v>1.3736836909065782</v>
      </c>
      <c r="O294" s="67">
        <f t="shared" si="81"/>
        <v>3.3029628824777419</v>
      </c>
      <c r="P294" s="67">
        <f t="shared" si="82"/>
        <v>-0.19711263588831843</v>
      </c>
    </row>
    <row r="295" spans="1:16">
      <c r="A295" s="68">
        <f t="shared" si="67"/>
        <v>1.6923847695390901</v>
      </c>
      <c r="B295" s="71">
        <f t="shared" si="74"/>
        <v>-0.86416620816787937</v>
      </c>
      <c r="C295" s="71">
        <f t="shared" si="68"/>
        <v>0.16923847695390903</v>
      </c>
      <c r="D295" s="71">
        <f t="shared" si="69"/>
        <v>0.77542489742092946</v>
      </c>
      <c r="E295" s="65">
        <f t="shared" si="70"/>
        <v>-1.1144421736290702</v>
      </c>
      <c r="F295" s="65">
        <f t="shared" si="71"/>
        <v>0.21825257032215217</v>
      </c>
      <c r="G295" s="66">
        <f t="shared" si="72"/>
        <v>0.36936732592596955</v>
      </c>
      <c r="H295" s="66">
        <f t="shared" si="73"/>
        <v>1.8860649611818765</v>
      </c>
      <c r="I295" s="67">
        <f t="shared" si="75"/>
        <v>3.1919476146655432</v>
      </c>
      <c r="J295" s="67">
        <f t="shared" si="76"/>
        <v>-0.62511163676249193</v>
      </c>
      <c r="K295" s="65">
        <f t="shared" si="77"/>
        <v>1.1356124087096409</v>
      </c>
      <c r="L295" s="65">
        <f t="shared" si="78"/>
        <v>2.9482000890884237</v>
      </c>
      <c r="M295" s="66">
        <f t="shared" si="79"/>
        <v>1.9218931445997967</v>
      </c>
      <c r="N295" s="66">
        <f t="shared" si="80"/>
        <v>1.3774037622935271</v>
      </c>
      <c r="O295" s="67">
        <f t="shared" si="81"/>
        <v>3.2525826866022842</v>
      </c>
      <c r="P295" s="67">
        <f t="shared" si="82"/>
        <v>-0.19339256450136949</v>
      </c>
    </row>
    <row r="296" spans="1:16">
      <c r="A296" s="68">
        <f t="shared" si="67"/>
        <v>1.6981963927855832</v>
      </c>
      <c r="B296" s="71">
        <f t="shared" si="74"/>
        <v>-0.8838709884699667</v>
      </c>
      <c r="C296" s="71">
        <f t="shared" si="68"/>
        <v>0.16981963927855834</v>
      </c>
      <c r="D296" s="71">
        <f t="shared" si="69"/>
        <v>0.81006663414357571</v>
      </c>
      <c r="E296" s="65">
        <f t="shared" si="70"/>
        <v>-1.0911089917984573</v>
      </c>
      <c r="F296" s="65">
        <f t="shared" si="71"/>
        <v>0.20963663002624006</v>
      </c>
      <c r="G296" s="66">
        <f t="shared" si="72"/>
        <v>0.35600416890628672</v>
      </c>
      <c r="H296" s="66">
        <f t="shared" si="73"/>
        <v>1.8529173540080548</v>
      </c>
      <c r="I296" s="67">
        <f t="shared" si="75"/>
        <v>3.1466175667062863</v>
      </c>
      <c r="J296" s="67">
        <f t="shared" si="76"/>
        <v>-0.60456499545328557</v>
      </c>
      <c r="K296" s="65">
        <f t="shared" si="77"/>
        <v>1.1110654115002432</v>
      </c>
      <c r="L296" s="65">
        <f t="shared" si="78"/>
        <v>2.9517740830245676</v>
      </c>
      <c r="M296" s="66">
        <f t="shared" si="79"/>
        <v>1.8868072739585426</v>
      </c>
      <c r="N296" s="66">
        <f t="shared" si="80"/>
        <v>1.3809777562296712</v>
      </c>
      <c r="O296" s="67">
        <f t="shared" si="81"/>
        <v>3.204169306517997</v>
      </c>
      <c r="P296" s="67">
        <f t="shared" si="82"/>
        <v>-0.18981857056522533</v>
      </c>
    </row>
    <row r="297" spans="1:16">
      <c r="A297" s="68">
        <f t="shared" si="67"/>
        <v>1.7040080160320763</v>
      </c>
      <c r="B297" s="71">
        <f t="shared" si="74"/>
        <v>-0.90364331870157288</v>
      </c>
      <c r="C297" s="71">
        <f t="shared" si="68"/>
        <v>0.17040080160320764</v>
      </c>
      <c r="D297" s="71">
        <f t="shared" si="69"/>
        <v>0.84560768062100822</v>
      </c>
      <c r="E297" s="65">
        <f t="shared" si="70"/>
        <v>-1.0686318719786743</v>
      </c>
      <c r="F297" s="65">
        <f t="shared" si="71"/>
        <v>0.20151283569002887</v>
      </c>
      <c r="G297" s="66">
        <f t="shared" si="72"/>
        <v>0.34337948734916385</v>
      </c>
      <c r="H297" s="66">
        <f t="shared" si="73"/>
        <v>1.8209572760390245</v>
      </c>
      <c r="I297" s="67">
        <f t="shared" si="75"/>
        <v>3.1029257952224318</v>
      </c>
      <c r="J297" s="67">
        <f t="shared" si="76"/>
        <v>-0.58512139898396009</v>
      </c>
      <c r="K297" s="65">
        <f t="shared" si="77"/>
        <v>1.0874656319886538</v>
      </c>
      <c r="L297" s="65">
        <f t="shared" si="78"/>
        <v>2.9552104092839513</v>
      </c>
      <c r="M297" s="66">
        <f t="shared" si="79"/>
        <v>1.853050154068054</v>
      </c>
      <c r="N297" s="66">
        <f t="shared" si="80"/>
        <v>1.384414082489055</v>
      </c>
      <c r="O297" s="67">
        <f t="shared" si="81"/>
        <v>3.1576123166414378</v>
      </c>
      <c r="P297" s="67">
        <f t="shared" si="82"/>
        <v>-0.18638224430584174</v>
      </c>
    </row>
    <row r="298" spans="1:16">
      <c r="A298" s="68">
        <f t="shared" si="67"/>
        <v>1.7098196392785694</v>
      </c>
      <c r="B298" s="71">
        <f t="shared" si="74"/>
        <v>-0.92348319886269703</v>
      </c>
      <c r="C298" s="71">
        <f t="shared" si="68"/>
        <v>0.17098196392785694</v>
      </c>
      <c r="D298" s="71">
        <f t="shared" si="69"/>
        <v>0.88205605057030656</v>
      </c>
      <c r="E298" s="65">
        <f t="shared" si="70"/>
        <v>-1.0469665711896712</v>
      </c>
      <c r="F298" s="65">
        <f t="shared" si="71"/>
        <v>0.19384478323946192</v>
      </c>
      <c r="G298" s="66">
        <f t="shared" si="72"/>
        <v>0.33143961735452926</v>
      </c>
      <c r="H298" s="66">
        <f t="shared" si="73"/>
        <v>1.7901240050882443</v>
      </c>
      <c r="I298" s="67">
        <f t="shared" si="75"/>
        <v>3.0607891806438898</v>
      </c>
      <c r="J298" s="67">
        <f t="shared" si="76"/>
        <v>-0.56670196698774833</v>
      </c>
      <c r="K298" s="65">
        <f t="shared" si="77"/>
        <v>1.0647604430940374</v>
      </c>
      <c r="L298" s="65">
        <f t="shared" si="78"/>
        <v>2.9585168500849175</v>
      </c>
      <c r="M298" s="66">
        <f t="shared" si="79"/>
        <v>1.8205483167291368</v>
      </c>
      <c r="N298" s="66">
        <f t="shared" si="80"/>
        <v>1.3877205232900212</v>
      </c>
      <c r="O298" s="67">
        <f t="shared" si="81"/>
        <v>3.1128092661990197</v>
      </c>
      <c r="P298" s="67">
        <f t="shared" si="82"/>
        <v>-0.18307580350487548</v>
      </c>
    </row>
    <row r="299" spans="1:16">
      <c r="A299" s="68">
        <f t="shared" si="67"/>
        <v>1.7156312625250625</v>
      </c>
      <c r="B299" s="71">
        <f t="shared" si="74"/>
        <v>-0.94339062895334003</v>
      </c>
      <c r="C299" s="71">
        <f t="shared" si="68"/>
        <v>0.17156312625250625</v>
      </c>
      <c r="D299" s="71">
        <f t="shared" si="69"/>
        <v>0.91941978508651179</v>
      </c>
      <c r="E299" s="65">
        <f t="shared" si="70"/>
        <v>-1.0260717076743924</v>
      </c>
      <c r="F299" s="65">
        <f t="shared" si="71"/>
        <v>0.18659934127517519</v>
      </c>
      <c r="G299" s="66">
        <f t="shared" si="72"/>
        <v>0.32013566345827382</v>
      </c>
      <c r="H299" s="66">
        <f t="shared" si="73"/>
        <v>1.7603606992786647</v>
      </c>
      <c r="I299" s="67">
        <f t="shared" si="75"/>
        <v>3.0201298490029571</v>
      </c>
      <c r="J299" s="67">
        <f t="shared" si="76"/>
        <v>-0.54923475247821685</v>
      </c>
      <c r="K299" s="65">
        <f t="shared" si="77"/>
        <v>1.0429009844918995</v>
      </c>
      <c r="L299" s="65">
        <f t="shared" si="78"/>
        <v>2.9617006169910622</v>
      </c>
      <c r="M299" s="66">
        <f t="shared" si="79"/>
        <v>1.789233532712468</v>
      </c>
      <c r="N299" s="66">
        <f t="shared" si="80"/>
        <v>1.3909042901961659</v>
      </c>
      <c r="O299" s="67">
        <f t="shared" si="81"/>
        <v>3.0696649846796693</v>
      </c>
      <c r="P299" s="67">
        <f t="shared" si="82"/>
        <v>-0.17989203659873068</v>
      </c>
    </row>
    <row r="300" spans="1:16">
      <c r="A300" s="68">
        <f t="shared" si="67"/>
        <v>1.7214428857715556</v>
      </c>
      <c r="B300" s="71">
        <f t="shared" si="74"/>
        <v>-0.96336560897350099</v>
      </c>
      <c r="C300" s="71">
        <f t="shared" si="68"/>
        <v>0.17214428857715558</v>
      </c>
      <c r="D300" s="71">
        <f t="shared" si="69"/>
        <v>0.9577069526426194</v>
      </c>
      <c r="E300" s="65">
        <f t="shared" si="70"/>
        <v>-1.0059085467796465</v>
      </c>
      <c r="F300" s="65">
        <f t="shared" si="71"/>
        <v>0.17974630768018809</v>
      </c>
      <c r="G300" s="66">
        <f t="shared" si="72"/>
        <v>0.30942300259976491</v>
      </c>
      <c r="H300" s="66">
        <f t="shared" si="73"/>
        <v>1.7316141115906265</v>
      </c>
      <c r="I300" s="67">
        <f t="shared" si="75"/>
        <v>2.9808747932993165</v>
      </c>
      <c r="J300" s="67">
        <f t="shared" si="76"/>
        <v>-0.53265402651943883</v>
      </c>
      <c r="K300" s="65">
        <f t="shared" si="77"/>
        <v>1.0218418368852398</v>
      </c>
      <c r="L300" s="65">
        <f t="shared" si="78"/>
        <v>2.9647684017924996</v>
      </c>
      <c r="M300" s="66">
        <f t="shared" si="79"/>
        <v>1.7590423604898344</v>
      </c>
      <c r="N300" s="66">
        <f t="shared" si="80"/>
        <v>1.3939720749976032</v>
      </c>
      <c r="O300" s="67">
        <f t="shared" si="81"/>
        <v>3.0280909572360297</v>
      </c>
      <c r="P300" s="67">
        <f t="shared" si="82"/>
        <v>-0.17682425179729339</v>
      </c>
    </row>
    <row r="301" spans="1:16">
      <c r="A301" s="68">
        <f t="shared" si="67"/>
        <v>1.7272545090180487</v>
      </c>
      <c r="B301" s="71">
        <f t="shared" si="74"/>
        <v>-0.98340813892318035</v>
      </c>
      <c r="C301" s="71">
        <f t="shared" si="68"/>
        <v>0.17272545090180488</v>
      </c>
      <c r="D301" s="71">
        <f t="shared" si="69"/>
        <v>0.99692564908958503</v>
      </c>
      <c r="E301" s="65">
        <f t="shared" si="70"/>
        <v>-0.98644080410735824</v>
      </c>
      <c r="F301" s="65">
        <f t="shared" si="71"/>
        <v>0.17325810712116962</v>
      </c>
      <c r="G301" s="66">
        <f t="shared" si="72"/>
        <v>0.2992608467489723</v>
      </c>
      <c r="H301" s="66">
        <f t="shared" si="73"/>
        <v>1.7038343267738241</v>
      </c>
      <c r="I301" s="67">
        <f t="shared" si="75"/>
        <v>2.942955523539819</v>
      </c>
      <c r="J301" s="67">
        <f t="shared" si="76"/>
        <v>-0.51689964691972168</v>
      </c>
      <c r="K301" s="65">
        <f t="shared" si="77"/>
        <v>1.0015407289227845</v>
      </c>
      <c r="L301" s="65">
        <f t="shared" si="78"/>
        <v>2.9677264220899562</v>
      </c>
      <c r="M301" s="66">
        <f t="shared" si="79"/>
        <v>1.7299157399971024</v>
      </c>
      <c r="N301" s="66">
        <f t="shared" si="80"/>
        <v>1.3969300952950596</v>
      </c>
      <c r="O301" s="67">
        <f t="shared" si="81"/>
        <v>2.9880047621312893</v>
      </c>
      <c r="P301" s="67">
        <f t="shared" si="82"/>
        <v>-0.17386623149983707</v>
      </c>
    </row>
    <row r="302" spans="1:16">
      <c r="A302" s="68">
        <f t="shared" si="67"/>
        <v>1.7330661322645418</v>
      </c>
      <c r="B302" s="71">
        <f t="shared" si="74"/>
        <v>-1.0035182188023781</v>
      </c>
      <c r="C302" s="71">
        <f t="shared" si="68"/>
        <v>0.17330661322645419</v>
      </c>
      <c r="D302" s="71">
        <f t="shared" si="69"/>
        <v>1.0370839976563215</v>
      </c>
      <c r="E302" s="65">
        <f t="shared" si="70"/>
        <v>-0.96763446458551305</v>
      </c>
      <c r="F302" s="65">
        <f t="shared" si="71"/>
        <v>0.16710952402901327</v>
      </c>
      <c r="G302" s="66">
        <f t="shared" si="72"/>
        <v>0.28961185647353055</v>
      </c>
      <c r="H302" s="66">
        <f t="shared" si="73"/>
        <v>1.6769745189850858</v>
      </c>
      <c r="I302" s="67">
        <f t="shared" si="75"/>
        <v>2.9063077435236728</v>
      </c>
      <c r="J302" s="67">
        <f t="shared" si="76"/>
        <v>-0.5019164999565352</v>
      </c>
      <c r="K302" s="65">
        <f t="shared" si="77"/>
        <v>0.98195827308236261</v>
      </c>
      <c r="L302" s="65">
        <f t="shared" si="78"/>
        <v>2.970580462207832</v>
      </c>
      <c r="M302" s="66">
        <f t="shared" si="79"/>
        <v>1.701798626376019</v>
      </c>
      <c r="N302" s="66">
        <f t="shared" si="80"/>
        <v>1.3997841354129357</v>
      </c>
      <c r="O302" s="67">
        <f t="shared" si="81"/>
        <v>2.949329563306597</v>
      </c>
      <c r="P302" s="67">
        <f t="shared" si="82"/>
        <v>-0.17101219138196108</v>
      </c>
    </row>
    <row r="303" spans="1:16">
      <c r="A303" s="68">
        <f t="shared" si="67"/>
        <v>1.7388777555110349</v>
      </c>
      <c r="B303" s="71">
        <f t="shared" si="74"/>
        <v>-1.0236958486110943</v>
      </c>
      <c r="C303" s="71">
        <f t="shared" si="68"/>
        <v>0.17388777555110349</v>
      </c>
      <c r="D303" s="71">
        <f t="shared" si="69"/>
        <v>1.0781901489496994</v>
      </c>
      <c r="E303" s="65">
        <f t="shared" si="70"/>
        <v>-0.94945761618051339</v>
      </c>
      <c r="F303" s="65">
        <f t="shared" si="71"/>
        <v>0.16127746642880508</v>
      </c>
      <c r="G303" s="66">
        <f t="shared" si="72"/>
        <v>0.28044179883822684</v>
      </c>
      <c r="H303" s="66">
        <f t="shared" si="73"/>
        <v>1.6509907285768288</v>
      </c>
      <c r="I303" s="67">
        <f t="shared" si="75"/>
        <v>2.8708710524772041</v>
      </c>
      <c r="J303" s="67">
        <f t="shared" si="76"/>
        <v>-0.48765400571529305</v>
      </c>
      <c r="K303" s="65">
        <f t="shared" si="77"/>
        <v>0.96305772729410022</v>
      </c>
      <c r="L303" s="65">
        <f t="shared" si="78"/>
        <v>2.9733359099800545</v>
      </c>
      <c r="M303" s="66">
        <f t="shared" si="79"/>
        <v>1.6746396592647235</v>
      </c>
      <c r="N303" s="66">
        <f t="shared" si="80"/>
        <v>1.4025395831851579</v>
      </c>
      <c r="O303" s="67">
        <f t="shared" si="81"/>
        <v>2.911993651992006</v>
      </c>
      <c r="P303" s="67">
        <f t="shared" si="82"/>
        <v>-0.16825674360973877</v>
      </c>
    </row>
    <row r="304" spans="1:16">
      <c r="A304" s="68">
        <f t="shared" si="67"/>
        <v>1.7446893787575279</v>
      </c>
      <c r="B304" s="71">
        <f t="shared" si="74"/>
        <v>-1.0439410283493289</v>
      </c>
      <c r="C304" s="71">
        <f t="shared" si="68"/>
        <v>0.17446893787575279</v>
      </c>
      <c r="D304" s="71">
        <f t="shared" si="69"/>
        <v>1.1202522809545477</v>
      </c>
      <c r="E304" s="65">
        <f t="shared" si="70"/>
        <v>-0.93188029705220032</v>
      </c>
      <c r="F304" s="65">
        <f t="shared" si="71"/>
        <v>0.15574075665089546</v>
      </c>
      <c r="G304" s="66">
        <f t="shared" si="72"/>
        <v>0.27171924396847813</v>
      </c>
      <c r="H304" s="66">
        <f t="shared" si="73"/>
        <v>1.6258416565403839</v>
      </c>
      <c r="I304" s="67">
        <f t="shared" si="75"/>
        <v>2.8365886697075524</v>
      </c>
      <c r="J304" s="67">
        <f t="shared" si="76"/>
        <v>-0.47406567895582929</v>
      </c>
      <c r="K304" s="65">
        <f t="shared" si="77"/>
        <v>0.94480477947367014</v>
      </c>
      <c r="L304" s="65">
        <f t="shared" si="78"/>
        <v>2.9759977898820691</v>
      </c>
      <c r="M304" s="66">
        <f t="shared" si="79"/>
        <v>1.6483908637470608</v>
      </c>
      <c r="N304" s="66">
        <f t="shared" si="80"/>
        <v>1.4052014630871725</v>
      </c>
      <c r="O304" s="67">
        <f t="shared" si="81"/>
        <v>2.8759300320204439</v>
      </c>
      <c r="P304" s="67">
        <f t="shared" si="82"/>
        <v>-0.16559486370772419</v>
      </c>
    </row>
    <row r="305" spans="1:16">
      <c r="A305" s="68">
        <f t="shared" si="67"/>
        <v>1.750501002004021</v>
      </c>
      <c r="B305" s="71">
        <f t="shared" si="74"/>
        <v>-1.0642537580170814</v>
      </c>
      <c r="C305" s="71">
        <f t="shared" si="68"/>
        <v>0.17505010020040213</v>
      </c>
      <c r="D305" s="71">
        <f t="shared" si="69"/>
        <v>1.1632785990336514</v>
      </c>
      <c r="E305" s="65">
        <f t="shared" si="70"/>
        <v>-0.91487435503513004</v>
      </c>
      <c r="F305" s="65">
        <f t="shared" si="71"/>
        <v>0.1504799455141857</v>
      </c>
      <c r="G305" s="66">
        <f t="shared" si="72"/>
        <v>0.26341529540409253</v>
      </c>
      <c r="H305" s="66">
        <f t="shared" si="73"/>
        <v>1.6014884751967777</v>
      </c>
      <c r="I305" s="67">
        <f t="shared" si="75"/>
        <v>2.8034071805298511</v>
      </c>
      <c r="J305" s="67">
        <f t="shared" si="76"/>
        <v>-0.46110873854804918</v>
      </c>
      <c r="K305" s="65">
        <f t="shared" si="77"/>
        <v>0.92716735247898874</v>
      </c>
      <c r="L305" s="65">
        <f t="shared" si="78"/>
        <v>2.9785707929218623</v>
      </c>
      <c r="M305" s="66">
        <f t="shared" si="79"/>
        <v>1.6230073795398852</v>
      </c>
      <c r="N305" s="66">
        <f t="shared" si="80"/>
        <v>1.407774466126966</v>
      </c>
      <c r="O305" s="67">
        <f t="shared" si="81"/>
        <v>2.8410760441444896</v>
      </c>
      <c r="P305" s="67">
        <f t="shared" si="82"/>
        <v>-0.16302186066793065</v>
      </c>
    </row>
    <row r="306" spans="1:16">
      <c r="A306" s="68">
        <f t="shared" si="67"/>
        <v>1.7563126252505141</v>
      </c>
      <c r="B306" s="71">
        <f t="shared" si="74"/>
        <v>-1.0846340376143528</v>
      </c>
      <c r="C306" s="71">
        <f t="shared" si="68"/>
        <v>0.17563126252505143</v>
      </c>
      <c r="D306" s="71">
        <f t="shared" si="69"/>
        <v>1.2072773359277571</v>
      </c>
      <c r="E306" s="65">
        <f t="shared" si="70"/>
        <v>-0.8984133184119153</v>
      </c>
      <c r="F306" s="65">
        <f t="shared" si="71"/>
        <v>0.14547714704681669</v>
      </c>
      <c r="G306" s="66">
        <f t="shared" si="72"/>
        <v>0.25550335004374969</v>
      </c>
      <c r="H306" s="66">
        <f t="shared" si="73"/>
        <v>1.5778946538200571</v>
      </c>
      <c r="I306" s="67">
        <f t="shared" si="75"/>
        <v>2.7712763018194555</v>
      </c>
      <c r="J306" s="67">
        <f t="shared" si="76"/>
        <v>-0.4487437594756391</v>
      </c>
      <c r="K306" s="65">
        <f t="shared" si="77"/>
        <v>0.91011542730182893</v>
      </c>
      <c r="L306" s="65">
        <f t="shared" si="78"/>
        <v>2.9810593036508979</v>
      </c>
      <c r="M306" s="66">
        <f t="shared" si="79"/>
        <v>1.5984472154054687</v>
      </c>
      <c r="N306" s="66">
        <f t="shared" si="80"/>
        <v>1.4102629768560013</v>
      </c>
      <c r="O306" s="67">
        <f t="shared" si="81"/>
        <v>2.8073730252131526</v>
      </c>
      <c r="P306" s="67">
        <f t="shared" si="82"/>
        <v>-0.16053334993889526</v>
      </c>
    </row>
    <row r="307" spans="1:16">
      <c r="A307" s="68">
        <f t="shared" si="67"/>
        <v>1.7621242484970072</v>
      </c>
      <c r="B307" s="71">
        <f t="shared" si="74"/>
        <v>-1.1050818671411426</v>
      </c>
      <c r="C307" s="71">
        <f t="shared" si="68"/>
        <v>0.17621242484970073</v>
      </c>
      <c r="D307" s="71">
        <f t="shared" si="69"/>
        <v>1.2522567517555654</v>
      </c>
      <c r="E307" s="65">
        <f t="shared" si="70"/>
        <v>-0.88247227702458364</v>
      </c>
      <c r="F307" s="65">
        <f t="shared" si="71"/>
        <v>0.14071589121213743</v>
      </c>
      <c r="G307" s="66">
        <f t="shared" si="72"/>
        <v>0.24795888405377428</v>
      </c>
      <c r="H307" s="66">
        <f t="shared" si="73"/>
        <v>1.5550257979713873</v>
      </c>
      <c r="I307" s="67">
        <f t="shared" si="75"/>
        <v>2.7401486656437899</v>
      </c>
      <c r="J307" s="67">
        <f t="shared" si="76"/>
        <v>-0.43693436222141357</v>
      </c>
      <c r="K307" s="65">
        <f t="shared" si="77"/>
        <v>0.89362088256518468</v>
      </c>
      <c r="L307" s="65">
        <f t="shared" si="78"/>
        <v>2.9834674246110344</v>
      </c>
      <c r="M307" s="66">
        <f t="shared" si="79"/>
        <v>1.5746710261314083</v>
      </c>
      <c r="N307" s="66">
        <f t="shared" si="80"/>
        <v>1.4126710978161381</v>
      </c>
      <c r="O307" s="67">
        <f t="shared" si="81"/>
        <v>2.7747659985518194</v>
      </c>
      <c r="P307" s="67">
        <f t="shared" si="82"/>
        <v>-0.1581252289787585</v>
      </c>
    </row>
    <row r="308" spans="1:16">
      <c r="A308" s="68">
        <f t="shared" si="67"/>
        <v>1.7679358717435003</v>
      </c>
      <c r="B308" s="71">
        <f t="shared" si="74"/>
        <v>-1.1255972465974504</v>
      </c>
      <c r="C308" s="71">
        <f t="shared" si="68"/>
        <v>0.17679358717435004</v>
      </c>
      <c r="D308" s="71">
        <f t="shared" si="69"/>
        <v>1.2982251340137361</v>
      </c>
      <c r="E308" s="65">
        <f t="shared" si="70"/>
        <v>-0.86702777284663235</v>
      </c>
      <c r="F308" s="65">
        <f t="shared" si="71"/>
        <v>0.13618099245063564</v>
      </c>
      <c r="G308" s="66">
        <f t="shared" si="72"/>
        <v>0.24075926160310956</v>
      </c>
      <c r="H308" s="66">
        <f t="shared" si="73"/>
        <v>1.5328495014134365</v>
      </c>
      <c r="I308" s="67">
        <f t="shared" si="75"/>
        <v>2.7099796195329535</v>
      </c>
      <c r="J308" s="67">
        <f t="shared" si="76"/>
        <v>-0.42564693504261497</v>
      </c>
      <c r="K308" s="65">
        <f t="shared" si="77"/>
        <v>0.87765734862315803</v>
      </c>
      <c r="L308" s="65">
        <f t="shared" si="78"/>
        <v>2.9857989984948019</v>
      </c>
      <c r="M308" s="66">
        <f t="shared" si="79"/>
        <v>1.5516419097301719</v>
      </c>
      <c r="N308" s="66">
        <f t="shared" si="80"/>
        <v>1.4150026716999053</v>
      </c>
      <c r="O308" s="67">
        <f t="shared" si="81"/>
        <v>2.7432033923125614</v>
      </c>
      <c r="P308" s="67">
        <f t="shared" si="82"/>
        <v>-0.15579365509499121</v>
      </c>
    </row>
    <row r="309" spans="1:16">
      <c r="A309" s="68">
        <f t="shared" si="67"/>
        <v>1.7737474949899934</v>
      </c>
      <c r="B309" s="71">
        <f t="shared" si="74"/>
        <v>-1.1461801759832766</v>
      </c>
      <c r="C309" s="71">
        <f t="shared" si="68"/>
        <v>0.17737474949899934</v>
      </c>
      <c r="D309" s="71">
        <f t="shared" si="69"/>
        <v>1.3451907975768875</v>
      </c>
      <c r="E309" s="65">
        <f t="shared" si="70"/>
        <v>-0.8520576992110771</v>
      </c>
      <c r="F309" s="65">
        <f t="shared" si="71"/>
        <v>0.13185843214100718</v>
      </c>
      <c r="G309" s="66">
        <f t="shared" si="72"/>
        <v>0.23388356370341951</v>
      </c>
      <c r="H309" s="66">
        <f t="shared" si="73"/>
        <v>1.5113352095625854</v>
      </c>
      <c r="I309" s="67">
        <f t="shared" si="75"/>
        <v>2.6807270420518123</v>
      </c>
      <c r="J309" s="67">
        <f t="shared" si="76"/>
        <v>-0.41485038523827289</v>
      </c>
      <c r="K309" s="65">
        <f t="shared" si="77"/>
        <v>0.86220007475733784</v>
      </c>
      <c r="L309" s="65">
        <f t="shared" si="78"/>
        <v>2.988057628262891</v>
      </c>
      <c r="M309" s="66">
        <f t="shared" si="79"/>
        <v>1.5293252227810132</v>
      </c>
      <c r="N309" s="66">
        <f t="shared" si="80"/>
        <v>1.4172613014679944</v>
      </c>
      <c r="O309" s="67">
        <f t="shared" si="81"/>
        <v>2.7126367829328353</v>
      </c>
      <c r="P309" s="67">
        <f t="shared" si="82"/>
        <v>-0.15353502532690225</v>
      </c>
    </row>
    <row r="310" spans="1:16">
      <c r="A310" s="68">
        <f t="shared" si="67"/>
        <v>1.7795591182364865</v>
      </c>
      <c r="B310" s="71">
        <f t="shared" si="74"/>
        <v>-1.1668306552986212</v>
      </c>
      <c r="C310" s="71">
        <f t="shared" si="68"/>
        <v>0.17795591182364867</v>
      </c>
      <c r="D310" s="71">
        <f t="shared" si="69"/>
        <v>1.3931620846975958</v>
      </c>
      <c r="E310" s="65">
        <f t="shared" si="70"/>
        <v>-0.83754120795779274</v>
      </c>
      <c r="F310" s="65">
        <f t="shared" si="71"/>
        <v>0.12773525333362509</v>
      </c>
      <c r="G310" s="66">
        <f t="shared" si="72"/>
        <v>0.2273124347901001</v>
      </c>
      <c r="H310" s="66">
        <f t="shared" si="73"/>
        <v>1.4904540935200914</v>
      </c>
      <c r="I310" s="67">
        <f t="shared" si="75"/>
        <v>2.6523511724365756</v>
      </c>
      <c r="J310" s="67">
        <f t="shared" si="76"/>
        <v>-0.4045159160192594</v>
      </c>
      <c r="K310" s="65">
        <f t="shared" si="77"/>
        <v>0.84722580813594439</v>
      </c>
      <c r="L310" s="65">
        <f t="shared" si="78"/>
        <v>2.9902466954336786</v>
      </c>
      <c r="M310" s="66">
        <f t="shared" si="79"/>
        <v>1.5076884120735958</v>
      </c>
      <c r="N310" s="66">
        <f t="shared" si="80"/>
        <v>1.419450368638782</v>
      </c>
      <c r="O310" s="67">
        <f t="shared" si="81"/>
        <v>2.6830206611650564</v>
      </c>
      <c r="P310" s="67">
        <f t="shared" si="82"/>
        <v>-0.15134595815611462</v>
      </c>
    </row>
    <row r="311" spans="1:16">
      <c r="A311" s="68">
        <f t="shared" si="67"/>
        <v>1.7853707414829796</v>
      </c>
      <c r="B311" s="71">
        <f t="shared" si="74"/>
        <v>-1.1875486845434842</v>
      </c>
      <c r="C311" s="71">
        <f t="shared" si="68"/>
        <v>0.17853707414829798</v>
      </c>
      <c r="D311" s="71">
        <f t="shared" si="69"/>
        <v>1.4421473650063947</v>
      </c>
      <c r="E311" s="65">
        <f t="shared" si="70"/>
        <v>-0.82345862382671164</v>
      </c>
      <c r="F311" s="65">
        <f t="shared" si="71"/>
        <v>0.12379946632396081</v>
      </c>
      <c r="G311" s="66">
        <f t="shared" si="72"/>
        <v>0.22102794498600709</v>
      </c>
      <c r="H311" s="66">
        <f t="shared" si="73"/>
        <v>1.4701789338020501</v>
      </c>
      <c r="I311" s="67">
        <f t="shared" si="75"/>
        <v>2.6248144531548228</v>
      </c>
      <c r="J311" s="67">
        <f t="shared" si="76"/>
        <v>-0.3946168260281267</v>
      </c>
      <c r="K311" s="65">
        <f t="shared" si="77"/>
        <v>0.83271268335283533</v>
      </c>
      <c r="L311" s="65">
        <f t="shared" si="78"/>
        <v>2.9923693767343531</v>
      </c>
      <c r="M311" s="66">
        <f t="shared" si="79"/>
        <v>1.486700860919933</v>
      </c>
      <c r="N311" s="66">
        <f t="shared" si="80"/>
        <v>1.4215730499394565</v>
      </c>
      <c r="O311" s="67">
        <f t="shared" si="81"/>
        <v>2.6543122184240051</v>
      </c>
      <c r="P311" s="67">
        <f t="shared" si="82"/>
        <v>-0.14922327685544018</v>
      </c>
    </row>
    <row r="312" spans="1:16">
      <c r="A312" s="68">
        <f t="shared" si="67"/>
        <v>1.7911823647294727</v>
      </c>
      <c r="B312" s="71">
        <f t="shared" si="74"/>
        <v>-1.2083342637178656</v>
      </c>
      <c r="C312" s="71">
        <f t="shared" si="68"/>
        <v>0.17911823647294728</v>
      </c>
      <c r="D312" s="71">
        <f t="shared" si="69"/>
        <v>1.492155035511775</v>
      </c>
      <c r="E312" s="65">
        <f t="shared" si="70"/>
        <v>-0.80979136548196196</v>
      </c>
      <c r="F312" s="65">
        <f t="shared" si="71"/>
        <v>0.12003996381750898</v>
      </c>
      <c r="G312" s="66">
        <f t="shared" si="72"/>
        <v>0.21501346625268608</v>
      </c>
      <c r="H312" s="66">
        <f t="shared" si="73"/>
        <v>1.4504840129614893</v>
      </c>
      <c r="I312" s="67">
        <f t="shared" si="75"/>
        <v>2.5980813843386557</v>
      </c>
      <c r="J312" s="67">
        <f t="shared" si="76"/>
        <v>-0.38512832893116694</v>
      </c>
      <c r="K312" s="65">
        <f t="shared" si="77"/>
        <v>0.81864012149567245</v>
      </c>
      <c r="L312" s="65">
        <f t="shared" si="78"/>
        <v>2.9944286592812239</v>
      </c>
      <c r="M312" s="66">
        <f t="shared" si="79"/>
        <v>1.4663337486830414</v>
      </c>
      <c r="N312" s="66">
        <f t="shared" si="80"/>
        <v>1.4236323324863276</v>
      </c>
      <c r="O312" s="67">
        <f t="shared" si="81"/>
        <v>2.6264711514487225</v>
      </c>
      <c r="P312" s="67">
        <f t="shared" si="82"/>
        <v>-0.14716399430856913</v>
      </c>
    </row>
    <row r="313" spans="1:16">
      <c r="A313" s="68">
        <f t="shared" ref="A313:A376" si="83">A312+$E$6</f>
        <v>1.7969939879759658</v>
      </c>
      <c r="B313" s="71">
        <f t="shared" si="74"/>
        <v>-1.2291873928217654</v>
      </c>
      <c r="C313" s="71">
        <f t="shared" ref="C313:C376" si="84">A313*$B$3</f>
        <v>0.17969939879759658</v>
      </c>
      <c r="D313" s="71">
        <f t="shared" ref="D313:D376" si="85">B313^2+C313^2</f>
        <v>1.5431935206001866</v>
      </c>
      <c r="E313" s="65">
        <f t="shared" ref="E313:E376" si="86">$B$1/D313*B313</f>
        <v>-0.79652187260590857</v>
      </c>
      <c r="F313" s="65">
        <f t="shared" ref="F313:F376" si="87">$B$1/D313*C313</f>
        <v>0.11644644459607827</v>
      </c>
      <c r="G313" s="66">
        <f t="shared" ref="G313:G376" si="88">A313*F313</f>
        <v>0.20925356086032904</v>
      </c>
      <c r="H313" s="66">
        <f t="shared" ref="H313:H376" si="89">-A313*E313</f>
        <v>1.4313450163641759</v>
      </c>
      <c r="I313" s="67">
        <f t="shared" si="75"/>
        <v>2.5721183891257846</v>
      </c>
      <c r="J313" s="67">
        <f t="shared" si="76"/>
        <v>-0.37602739082857412</v>
      </c>
      <c r="K313" s="65">
        <f t="shared" si="77"/>
        <v>0.80498873780860492</v>
      </c>
      <c r="L313" s="65">
        <f t="shared" si="78"/>
        <v>2.9964273544376283</v>
      </c>
      <c r="M313" s="66">
        <f t="shared" si="79"/>
        <v>1.446559922230424</v>
      </c>
      <c r="N313" s="66">
        <f t="shared" si="80"/>
        <v>1.425631027642732</v>
      </c>
      <c r="O313" s="67">
        <f t="shared" si="81"/>
        <v>2.5994594834950528</v>
      </c>
      <c r="P313" s="67">
        <f t="shared" si="82"/>
        <v>-0.14516529915216467</v>
      </c>
    </row>
    <row r="314" spans="1:16">
      <c r="A314" s="68">
        <f t="shared" si="83"/>
        <v>1.8028056112224589</v>
      </c>
      <c r="B314" s="71">
        <f t="shared" si="74"/>
        <v>-1.2501080718551836</v>
      </c>
      <c r="C314" s="71">
        <f t="shared" si="84"/>
        <v>0.18028056112224589</v>
      </c>
      <c r="D314" s="71">
        <f t="shared" si="85"/>
        <v>1.5952712720360365</v>
      </c>
      <c r="E314" s="65">
        <f t="shared" si="86"/>
        <v>-0.78363353855151985</v>
      </c>
      <c r="F314" s="65">
        <f t="shared" si="87"/>
        <v>0.11300934473179269</v>
      </c>
      <c r="G314" s="66">
        <f t="shared" si="88"/>
        <v>0.20373388080304908</v>
      </c>
      <c r="H314" s="66">
        <f t="shared" si="89"/>
        <v>1.412738940442791</v>
      </c>
      <c r="I314" s="67">
        <f t="shared" si="75"/>
        <v>2.5468936890227347</v>
      </c>
      <c r="J314" s="67">
        <f t="shared" si="76"/>
        <v>-0.36729258350786448</v>
      </c>
      <c r="K314" s="65">
        <f t="shared" si="77"/>
        <v>0.79174025711686891</v>
      </c>
      <c r="L314" s="65">
        <f t="shared" si="78"/>
        <v>2.99836811048108</v>
      </c>
      <c r="M314" s="66">
        <f t="shared" si="79"/>
        <v>1.4273537781610035</v>
      </c>
      <c r="N314" s="66">
        <f t="shared" si="80"/>
        <v>1.4275717836861836</v>
      </c>
      <c r="O314" s="67">
        <f t="shared" si="81"/>
        <v>2.5732414004682336</v>
      </c>
      <c r="P314" s="67">
        <f t="shared" si="82"/>
        <v>-0.14322454310871297</v>
      </c>
    </row>
    <row r="315" spans="1:16">
      <c r="A315" s="68">
        <f t="shared" si="83"/>
        <v>1.808617234468952</v>
      </c>
      <c r="B315" s="71">
        <f t="shared" si="74"/>
        <v>-1.2710963008181198</v>
      </c>
      <c r="C315" s="71">
        <f t="shared" si="84"/>
        <v>0.18086172344689522</v>
      </c>
      <c r="D315" s="71">
        <f t="shared" si="85"/>
        <v>1.6483967689616892</v>
      </c>
      <c r="E315" s="65">
        <f t="shared" si="86"/>
        <v>-0.77111064808672991</v>
      </c>
      <c r="F315" s="65">
        <f t="shared" si="87"/>
        <v>0.10971977551303892</v>
      </c>
      <c r="G315" s="66">
        <f t="shared" si="88"/>
        <v>0.1984410769549467</v>
      </c>
      <c r="H315" s="66">
        <f t="shared" si="89"/>
        <v>1.3946440078121827</v>
      </c>
      <c r="I315" s="67">
        <f t="shared" si="75"/>
        <v>2.5223771884779653</v>
      </c>
      <c r="J315" s="67">
        <f t="shared" si="76"/>
        <v>-0.35890395180729617</v>
      </c>
      <c r="K315" s="65">
        <f t="shared" si="77"/>
        <v>0.77887743627053951</v>
      </c>
      <c r="L315" s="65">
        <f t="shared" si="78"/>
        <v>3.0002534241966399</v>
      </c>
      <c r="M315" s="66">
        <f t="shared" si="79"/>
        <v>1.4086911547778904</v>
      </c>
      <c r="N315" s="66">
        <f t="shared" si="80"/>
        <v>1.4294570974017433</v>
      </c>
      <c r="O315" s="67">
        <f t="shared" si="81"/>
        <v>2.5477831005752627</v>
      </c>
      <c r="P315" s="67">
        <f t="shared" si="82"/>
        <v>-0.14133922939315341</v>
      </c>
    </row>
    <row r="316" spans="1:16">
      <c r="A316" s="68">
        <f t="shared" si="83"/>
        <v>1.814428857715445</v>
      </c>
      <c r="B316" s="71">
        <f t="shared" si="74"/>
        <v>-1.2921520797105748</v>
      </c>
      <c r="C316" s="71">
        <f t="shared" si="84"/>
        <v>0.18144288577154452</v>
      </c>
      <c r="D316" s="71">
        <f t="shared" si="85"/>
        <v>1.7025785178974693</v>
      </c>
      <c r="E316" s="65">
        <f t="shared" si="86"/>
        <v>-0.75893831980581183</v>
      </c>
      <c r="F316" s="65">
        <f t="shared" si="87"/>
        <v>0.10656946734862489</v>
      </c>
      <c r="G316" s="66">
        <f t="shared" si="88"/>
        <v>0.19336271690870888</v>
      </c>
      <c r="H316" s="66">
        <f t="shared" si="89"/>
        <v>1.3770395886817384</v>
      </c>
      <c r="I316" s="67">
        <f t="shared" si="75"/>
        <v>2.4985403679207527</v>
      </c>
      <c r="J316" s="67">
        <f t="shared" si="76"/>
        <v>-0.35084289356542364</v>
      </c>
      <c r="K316" s="65">
        <f t="shared" si="77"/>
        <v>0.76638399294390169</v>
      </c>
      <c r="L316" s="65">
        <f t="shared" si="78"/>
        <v>3.0020856515006074</v>
      </c>
      <c r="M316" s="66">
        <f t="shared" si="79"/>
        <v>1.3905492328886053</v>
      </c>
      <c r="N316" s="66">
        <f t="shared" si="80"/>
        <v>1.4312893247057108</v>
      </c>
      <c r="O316" s="67">
        <f t="shared" si="81"/>
        <v>2.5230526562271605</v>
      </c>
      <c r="P316" s="67">
        <f t="shared" si="82"/>
        <v>-0.13950700208918579</v>
      </c>
    </row>
    <row r="317" spans="1:16">
      <c r="A317" s="68">
        <f t="shared" si="83"/>
        <v>1.8202404809619381</v>
      </c>
      <c r="B317" s="71">
        <f t="shared" si="74"/>
        <v>-1.3132754085325478</v>
      </c>
      <c r="C317" s="71">
        <f t="shared" si="84"/>
        <v>0.18202404809619382</v>
      </c>
      <c r="D317" s="71">
        <f t="shared" si="85"/>
        <v>1.7578250527416557</v>
      </c>
      <c r="E317" s="65">
        <f t="shared" si="86"/>
        <v>-0.74710245282046128</v>
      </c>
      <c r="F317" s="65">
        <f t="shared" si="87"/>
        <v>0.10355071900488243</v>
      </c>
      <c r="G317" s="66">
        <f t="shared" si="88"/>
        <v>0.18848721056540169</v>
      </c>
      <c r="H317" s="66">
        <f t="shared" si="89"/>
        <v>1.3599061280497602</v>
      </c>
      <c r="I317" s="67">
        <f t="shared" si="75"/>
        <v>2.4753561845843826</v>
      </c>
      <c r="J317" s="67">
        <f t="shared" si="76"/>
        <v>-0.34309205081474087</v>
      </c>
      <c r="K317" s="65">
        <f t="shared" si="77"/>
        <v>0.75424454019686327</v>
      </c>
      <c r="L317" s="65">
        <f t="shared" si="78"/>
        <v>3.0038670171873334</v>
      </c>
      <c r="M317" s="66">
        <f t="shared" si="79"/>
        <v>1.3729064446108543</v>
      </c>
      <c r="N317" s="66">
        <f t="shared" si="80"/>
        <v>1.4330706903924368</v>
      </c>
      <c r="O317" s="67">
        <f t="shared" si="81"/>
        <v>2.4990198870542062</v>
      </c>
      <c r="P317" s="67">
        <f t="shared" si="82"/>
        <v>-0.13772563640245986</v>
      </c>
    </row>
    <row r="318" spans="1:16">
      <c r="A318" s="68">
        <f t="shared" si="83"/>
        <v>1.8260521042084312</v>
      </c>
      <c r="B318" s="71">
        <f t="shared" si="74"/>
        <v>-1.3344662872840392</v>
      </c>
      <c r="C318" s="71">
        <f t="shared" si="84"/>
        <v>0.18260521042084313</v>
      </c>
      <c r="D318" s="71">
        <f t="shared" si="85"/>
        <v>1.8141449347704881</v>
      </c>
      <c r="E318" s="65">
        <f t="shared" si="86"/>
        <v>-0.73558967737760472</v>
      </c>
      <c r="F318" s="65">
        <f t="shared" si="87"/>
        <v>0.10065635160729038</v>
      </c>
      <c r="G318" s="66">
        <f t="shared" si="88"/>
        <v>0.1838037426544363</v>
      </c>
      <c r="H318" s="66">
        <f t="shared" si="89"/>
        <v>1.3432250782093762</v>
      </c>
      <c r="I318" s="67">
        <f t="shared" si="75"/>
        <v>2.4527989804897659</v>
      </c>
      <c r="J318" s="67">
        <f t="shared" si="76"/>
        <v>-0.33563521103551841</v>
      </c>
      <c r="K318" s="65">
        <f t="shared" si="77"/>
        <v>0.74244452626669633</v>
      </c>
      <c r="L318" s="65">
        <f t="shared" si="78"/>
        <v>3.0055996238819862</v>
      </c>
      <c r="M318" s="66">
        <f t="shared" si="79"/>
        <v>1.3557423894473326</v>
      </c>
      <c r="N318" s="66">
        <f t="shared" si="80"/>
        <v>1.4348032970870896</v>
      </c>
      <c r="O318" s="67">
        <f t="shared" si="81"/>
        <v>2.4756562430148681</v>
      </c>
      <c r="P318" s="67">
        <f t="shared" si="82"/>
        <v>-0.13599302970780694</v>
      </c>
    </row>
    <row r="319" spans="1:16">
      <c r="A319" s="68">
        <f t="shared" si="83"/>
        <v>1.8318637274549243</v>
      </c>
      <c r="B319" s="71">
        <f t="shared" si="74"/>
        <v>-1.3557247159650494</v>
      </c>
      <c r="C319" s="71">
        <f t="shared" si="84"/>
        <v>0.18318637274549243</v>
      </c>
      <c r="D319" s="71">
        <f t="shared" si="85"/>
        <v>1.8715467526381644</v>
      </c>
      <c r="E319" s="65">
        <f t="shared" si="86"/>
        <v>-0.72438730908217852</v>
      </c>
      <c r="F319" s="65">
        <f t="shared" si="87"/>
        <v>9.7879666905071855E-2</v>
      </c>
      <c r="G319" s="66">
        <f t="shared" si="88"/>
        <v>0.17930221145877132</v>
      </c>
      <c r="H319" s="66">
        <f t="shared" si="89"/>
        <v>1.3269788361363219</v>
      </c>
      <c r="I319" s="67">
        <f t="shared" si="75"/>
        <v>2.4308443970184799</v>
      </c>
      <c r="J319" s="67">
        <f t="shared" si="76"/>
        <v>-0.32845721742377587</v>
      </c>
      <c r="K319" s="65">
        <f t="shared" si="77"/>
        <v>0.73097017911318884</v>
      </c>
      <c r="L319" s="65">
        <f t="shared" si="78"/>
        <v>3.007285460273343</v>
      </c>
      <c r="M319" s="66">
        <f t="shared" si="79"/>
        <v>1.33903775696868</v>
      </c>
      <c r="N319" s="66">
        <f t="shared" si="80"/>
        <v>1.4364891334784464</v>
      </c>
      <c r="O319" s="67">
        <f t="shared" si="81"/>
        <v>2.4529346966835268</v>
      </c>
      <c r="P319" s="67">
        <f t="shared" si="82"/>
        <v>-0.13430719331645022</v>
      </c>
    </row>
    <row r="320" spans="1:16">
      <c r="A320" s="68">
        <f t="shared" si="83"/>
        <v>1.8376753507014174</v>
      </c>
      <c r="B320" s="71">
        <f t="shared" si="74"/>
        <v>-1.3770506945755776</v>
      </c>
      <c r="C320" s="71">
        <f t="shared" si="84"/>
        <v>0.18376753507014176</v>
      </c>
      <c r="D320" s="71">
        <f t="shared" si="85"/>
        <v>1.9300391223768365</v>
      </c>
      <c r="E320" s="65">
        <f t="shared" si="86"/>
        <v>-0.71348330643150093</v>
      </c>
      <c r="F320" s="65">
        <f t="shared" si="87"/>
        <v>9.5214409355512272E-2</v>
      </c>
      <c r="G320" s="66">
        <f t="shared" si="88"/>
        <v>0.17497317310421934</v>
      </c>
      <c r="H320" s="66">
        <f t="shared" si="89"/>
        <v>1.3111506853661152</v>
      </c>
      <c r="I320" s="67">
        <f t="shared" si="75"/>
        <v>2.4094692955525794</v>
      </c>
      <c r="J320" s="67">
        <f t="shared" si="76"/>
        <v>-0.32154388724763611</v>
      </c>
      <c r="K320" s="65">
        <f t="shared" si="77"/>
        <v>0.71980845528886783</v>
      </c>
      <c r="L320" s="65">
        <f t="shared" si="78"/>
        <v>3.0089264086929144</v>
      </c>
      <c r="M320" s="66">
        <f t="shared" si="79"/>
        <v>1.3227742555108157</v>
      </c>
      <c r="N320" s="66">
        <f t="shared" si="80"/>
        <v>1.4381300818980176</v>
      </c>
      <c r="O320" s="67">
        <f t="shared" si="81"/>
        <v>2.4308296438946444</v>
      </c>
      <c r="P320" s="67">
        <f t="shared" si="82"/>
        <v>-0.13266624489687895</v>
      </c>
    </row>
    <row r="321" spans="1:16">
      <c r="A321" s="68">
        <f t="shared" si="83"/>
        <v>1.8434869739479105</v>
      </c>
      <c r="B321" s="71">
        <f t="shared" si="74"/>
        <v>-1.3984442231156242</v>
      </c>
      <c r="C321" s="71">
        <f t="shared" si="84"/>
        <v>0.18434869739479107</v>
      </c>
      <c r="D321" s="71">
        <f t="shared" si="85"/>
        <v>1.9896306873966179</v>
      </c>
      <c r="E321" s="65">
        <f t="shared" si="86"/>
        <v>-0.70286623139365312</v>
      </c>
      <c r="F321" s="65">
        <f t="shared" si="87"/>
        <v>9.2654731635651813E-2</v>
      </c>
      <c r="G321" s="66">
        <f t="shared" si="88"/>
        <v>0.1708077908449635</v>
      </c>
      <c r="H321" s="66">
        <f t="shared" si="89"/>
        <v>1.2957247420020575</v>
      </c>
      <c r="I321" s="67">
        <f t="shared" si="75"/>
        <v>2.3886516837028098</v>
      </c>
      <c r="J321" s="67">
        <f t="shared" si="76"/>
        <v>-0.31488193747150939</v>
      </c>
      <c r="K321" s="65">
        <f t="shared" si="77"/>
        <v>0.708946992749099</v>
      </c>
      <c r="L321" s="65">
        <f t="shared" si="78"/>
        <v>3.0105242520998683</v>
      </c>
      <c r="M321" s="66">
        <f t="shared" si="79"/>
        <v>1.3069345463525077</v>
      </c>
      <c r="N321" s="66">
        <f t="shared" si="80"/>
        <v>1.439727925304972</v>
      </c>
      <c r="O321" s="67">
        <f t="shared" si="81"/>
        <v>2.4093168120033694</v>
      </c>
      <c r="P321" s="67">
        <f t="shared" si="82"/>
        <v>-0.13106840148992469</v>
      </c>
    </row>
    <row r="322" spans="1:16">
      <c r="A322" s="68">
        <f t="shared" si="83"/>
        <v>1.8492985971944036</v>
      </c>
      <c r="B322" s="71">
        <f t="shared" si="74"/>
        <v>-1.4199053015851888</v>
      </c>
      <c r="C322" s="71">
        <f t="shared" si="84"/>
        <v>0.18492985971944037</v>
      </c>
      <c r="D322" s="71">
        <f t="shared" si="85"/>
        <v>2.0503301184855776</v>
      </c>
      <c r="E322" s="65">
        <f t="shared" si="86"/>
        <v>-0.69252521278571688</v>
      </c>
      <c r="F322" s="65">
        <f t="shared" si="87"/>
        <v>9.0195163233535255E-2</v>
      </c>
      <c r="G322" s="66">
        <f t="shared" si="88"/>
        <v>0.16679778884149699</v>
      </c>
      <c r="H322" s="66">
        <f t="shared" si="89"/>
        <v>1.2806859045263821</v>
      </c>
      <c r="I322" s="67">
        <f t="shared" si="75"/>
        <v>2.3683706466872843</v>
      </c>
      <c r="J322" s="67">
        <f t="shared" si="76"/>
        <v>-0.30845891691970873</v>
      </c>
      <c r="K322" s="65">
        <f t="shared" si="77"/>
        <v>0.69837406725523998</v>
      </c>
      <c r="L322" s="65">
        <f t="shared" si="78"/>
        <v>3.0120806805251403</v>
      </c>
      <c r="M322" s="66">
        <f t="shared" si="79"/>
        <v>1.2915021828920654</v>
      </c>
      <c r="N322" s="66">
        <f t="shared" si="80"/>
        <v>1.441284353730244</v>
      </c>
      <c r="O322" s="67">
        <f t="shared" si="81"/>
        <v>2.3883731750958064</v>
      </c>
      <c r="P322" s="67">
        <f t="shared" si="82"/>
        <v>-0.12951197306465273</v>
      </c>
    </row>
    <row r="323" spans="1:16">
      <c r="A323" s="68">
        <f t="shared" si="83"/>
        <v>1.8551102204408967</v>
      </c>
      <c r="B323" s="71">
        <f t="shared" si="74"/>
        <v>-1.4414339299842722</v>
      </c>
      <c r="C323" s="71">
        <f t="shared" si="84"/>
        <v>0.18551102204408967</v>
      </c>
      <c r="D323" s="71">
        <f t="shared" si="85"/>
        <v>2.1121461138097466</v>
      </c>
      <c r="E323" s="65">
        <f t="shared" si="86"/>
        <v>-0.68244991222899387</v>
      </c>
      <c r="F323" s="65">
        <f t="shared" si="87"/>
        <v>8.7830581810212652E-2</v>
      </c>
      <c r="G323" s="66">
        <f t="shared" si="88"/>
        <v>0.16293540998339581</v>
      </c>
      <c r="H323" s="66">
        <f t="shared" si="89"/>
        <v>1.2660198071149995</v>
      </c>
      <c r="I323" s="67">
        <f t="shared" si="75"/>
        <v>2.3486062834596484</v>
      </c>
      <c r="J323" s="67">
        <f t="shared" si="76"/>
        <v>-0.3022631443319253</v>
      </c>
      <c r="K323" s="65">
        <f t="shared" si="77"/>
        <v>0.68807855205818025</v>
      </c>
      <c r="L323" s="65">
        <f t="shared" si="78"/>
        <v>3.0135972970227303</v>
      </c>
      <c r="M323" s="66">
        <f t="shared" si="79"/>
        <v>1.2764615543893039</v>
      </c>
      <c r="N323" s="66">
        <f t="shared" si="80"/>
        <v>1.4428009702278339</v>
      </c>
      <c r="O323" s="67">
        <f t="shared" si="81"/>
        <v>2.3679768755474715</v>
      </c>
      <c r="P323" s="67">
        <f t="shared" si="82"/>
        <v>-0.12799535656706279</v>
      </c>
    </row>
    <row r="324" spans="1:16">
      <c r="A324" s="68">
        <f t="shared" si="83"/>
        <v>1.8609218436873898</v>
      </c>
      <c r="B324" s="71">
        <f t="shared" si="74"/>
        <v>-1.4630301083128741</v>
      </c>
      <c r="C324" s="71">
        <f t="shared" si="84"/>
        <v>0.18609218436873898</v>
      </c>
      <c r="D324" s="71">
        <f t="shared" si="85"/>
        <v>2.1750873989131088</v>
      </c>
      <c r="E324" s="65">
        <f t="shared" si="86"/>
        <v>-0.67263049247765871</v>
      </c>
      <c r="F324" s="65">
        <f t="shared" si="87"/>
        <v>8.555618705792202E-2</v>
      </c>
      <c r="G324" s="66">
        <f t="shared" si="88"/>
        <v>0.15921337735869145</v>
      </c>
      <c r="H324" s="66">
        <f t="shared" si="89"/>
        <v>1.2517127761818816</v>
      </c>
      <c r="I324" s="67">
        <f t="shared" si="75"/>
        <v>2.3293396472194483</v>
      </c>
      <c r="J324" s="67">
        <f t="shared" si="76"/>
        <v>-0.29628365173403221</v>
      </c>
      <c r="K324" s="65">
        <f t="shared" si="77"/>
        <v>0.67804988058005577</v>
      </c>
      <c r="L324" s="65">
        <f t="shared" si="78"/>
        <v>3.0150756231714086</v>
      </c>
      <c r="M324" s="66">
        <f t="shared" si="79"/>
        <v>1.2617978338810518</v>
      </c>
      <c r="N324" s="66">
        <f t="shared" si="80"/>
        <v>1.4442792963765123</v>
      </c>
      <c r="O324" s="67">
        <f t="shared" si="81"/>
        <v>2.3481071513866816</v>
      </c>
      <c r="P324" s="67">
        <f t="shared" si="82"/>
        <v>-0.12651703041838433</v>
      </c>
    </row>
    <row r="325" spans="1:16">
      <c r="A325" s="68">
        <f t="shared" si="83"/>
        <v>1.8667334669338829</v>
      </c>
      <c r="B325" s="71">
        <f t="shared" si="74"/>
        <v>-1.4846938365709939</v>
      </c>
      <c r="C325" s="71">
        <f t="shared" si="84"/>
        <v>0.18667334669338831</v>
      </c>
      <c r="D325" s="71">
        <f t="shared" si="85"/>
        <v>2.2391627267176069</v>
      </c>
      <c r="E325" s="65">
        <f t="shared" si="86"/>
        <v>-0.66305758793484804</v>
      </c>
      <c r="F325" s="65">
        <f t="shared" si="87"/>
        <v>8.3367476809974028E-2</v>
      </c>
      <c r="G325" s="66">
        <f t="shared" si="88"/>
        <v>0.15562485901501291</v>
      </c>
      <c r="H325" s="66">
        <f t="shared" si="89"/>
        <v>1.2377517899024368</v>
      </c>
      <c r="I325" s="67">
        <f t="shared" si="75"/>
        <v>2.310552689968195</v>
      </c>
      <c r="J325" s="67">
        <f t="shared" si="76"/>
        <v>-0.29051013261019176</v>
      </c>
      <c r="K325" s="65">
        <f t="shared" si="77"/>
        <v>0.66827801183911495</v>
      </c>
      <c r="L325" s="65">
        <f t="shared" si="78"/>
        <v>3.0165171041657874</v>
      </c>
      <c r="M325" s="66">
        <f t="shared" si="79"/>
        <v>1.2474969299161136</v>
      </c>
      <c r="N325" s="66">
        <f t="shared" si="80"/>
        <v>1.4457207773708909</v>
      </c>
      <c r="O325" s="67">
        <f t="shared" si="81"/>
        <v>2.3287442689716822</v>
      </c>
      <c r="P325" s="67">
        <f t="shared" si="82"/>
        <v>-0.12507554942400567</v>
      </c>
    </row>
    <row r="326" spans="1:16">
      <c r="A326" s="68">
        <f t="shared" si="83"/>
        <v>1.872545090180376</v>
      </c>
      <c r="B326" s="71">
        <f t="shared" si="74"/>
        <v>-1.5064251147586325</v>
      </c>
      <c r="C326" s="71">
        <f t="shared" si="84"/>
        <v>0.18725450901803761</v>
      </c>
      <c r="D326" s="71">
        <f t="shared" si="85"/>
        <v>2.3043808775231458</v>
      </c>
      <c r="E326" s="65">
        <f t="shared" si="86"/>
        <v>-0.65372227718614262</v>
      </c>
      <c r="F326" s="65">
        <f t="shared" si="87"/>
        <v>8.1260225184348583E-2</v>
      </c>
      <c r="G326" s="66">
        <f t="shared" si="88"/>
        <v>0.15216343569590368</v>
      </c>
      <c r="H326" s="66">
        <f t="shared" si="89"/>
        <v>1.2241244404864462</v>
      </c>
      <c r="I326" s="67">
        <f t="shared" si="75"/>
        <v>2.2922282108026946</v>
      </c>
      <c r="J326" s="67">
        <f t="shared" si="76"/>
        <v>-0.28493289441734182</v>
      </c>
      <c r="K326" s="65">
        <f t="shared" si="77"/>
        <v>0.6587533983870193</v>
      </c>
      <c r="L326" s="65">
        <f t="shared" si="78"/>
        <v>3.0179231135319218</v>
      </c>
      <c r="M326" s="66">
        <f t="shared" si="79"/>
        <v>1.2335454417892502</v>
      </c>
      <c r="N326" s="66">
        <f t="shared" si="80"/>
        <v>1.447126786737025</v>
      </c>
      <c r="O326" s="67">
        <f t="shared" si="81"/>
        <v>2.3098694605368433</v>
      </c>
      <c r="P326" s="67">
        <f t="shared" si="82"/>
        <v>-0.12366954005787155</v>
      </c>
    </row>
    <row r="327" spans="1:16">
      <c r="A327" s="68">
        <f t="shared" si="83"/>
        <v>1.8783567134268691</v>
      </c>
      <c r="B327" s="71">
        <f t="shared" si="74"/>
        <v>-1.5282239428757891</v>
      </c>
      <c r="C327" s="71">
        <f t="shared" si="84"/>
        <v>0.18783567134268692</v>
      </c>
      <c r="D327" s="71">
        <f t="shared" si="85"/>
        <v>2.3707506590075811</v>
      </c>
      <c r="E327" s="65">
        <f t="shared" si="86"/>
        <v>-0.6446160573948837</v>
      </c>
      <c r="F327" s="65">
        <f t="shared" si="87"/>
        <v>7.9230462566365678E-2</v>
      </c>
      <c r="G327" s="66">
        <f t="shared" si="88"/>
        <v>0.14882307126944921</v>
      </c>
      <c r="H327" s="66">
        <f t="shared" si="89"/>
        <v>1.2108188989904398</v>
      </c>
      <c r="I327" s="67">
        <f t="shared" si="75"/>
        <v>2.2743498076628228</v>
      </c>
      <c r="J327" s="67">
        <f t="shared" si="76"/>
        <v>-0.2795428150317753</v>
      </c>
      <c r="K327" s="65">
        <f t="shared" si="77"/>
        <v>0.64946695654960329</v>
      </c>
      <c r="L327" s="65">
        <f t="shared" si="78"/>
        <v>3.0192949574992225</v>
      </c>
      <c r="M327" s="66">
        <f t="shared" si="79"/>
        <v>1.219930617983864</v>
      </c>
      <c r="N327" s="66">
        <f t="shared" si="80"/>
        <v>1.4484986307043262</v>
      </c>
      <c r="O327" s="67">
        <f t="shared" si="81"/>
        <v>2.2914648662049806</v>
      </c>
      <c r="P327" s="67">
        <f t="shared" si="82"/>
        <v>-0.12229769609057038</v>
      </c>
    </row>
    <row r="328" spans="1:16">
      <c r="A328" s="68">
        <f t="shared" si="83"/>
        <v>1.8841683366733621</v>
      </c>
      <c r="B328" s="71">
        <f t="shared" si="74"/>
        <v>-1.5500903209224641</v>
      </c>
      <c r="C328" s="71">
        <f t="shared" si="84"/>
        <v>0.18841683366733622</v>
      </c>
      <c r="D328" s="71">
        <f t="shared" si="85"/>
        <v>2.4382809062267325</v>
      </c>
      <c r="E328" s="65">
        <f t="shared" si="86"/>
        <v>-0.63573082041693318</v>
      </c>
      <c r="F328" s="65">
        <f t="shared" si="87"/>
        <v>7.7274457256409149E-2</v>
      </c>
      <c r="G328" s="66">
        <f t="shared" si="88"/>
        <v>0.14559808559614523</v>
      </c>
      <c r="H328" s="66">
        <f t="shared" si="89"/>
        <v>1.1978238824769649</v>
      </c>
      <c r="I328" s="67">
        <f t="shared" si="75"/>
        <v>2.2569018322742518</v>
      </c>
      <c r="J328" s="67">
        <f t="shared" si="76"/>
        <v>-0.27433130276051476</v>
      </c>
      <c r="K328" s="65">
        <f t="shared" si="77"/>
        <v>0.64041003878160718</v>
      </c>
      <c r="L328" s="65">
        <f t="shared" si="78"/>
        <v>3.0206338790574385</v>
      </c>
      <c r="M328" s="66">
        <f t="shared" si="79"/>
        <v>1.206640317560064</v>
      </c>
      <c r="N328" s="66">
        <f t="shared" si="80"/>
        <v>1.4498375522625422</v>
      </c>
      <c r="O328" s="67">
        <f t="shared" si="81"/>
        <v>2.2735134801001635</v>
      </c>
      <c r="P328" s="67">
        <f t="shared" si="82"/>
        <v>-0.12095877453235442</v>
      </c>
    </row>
    <row r="329" spans="1:16">
      <c r="A329" s="68">
        <f t="shared" si="83"/>
        <v>1.8899799599198552</v>
      </c>
      <c r="B329" s="71">
        <f t="shared" si="74"/>
        <v>-1.5720242488986576</v>
      </c>
      <c r="C329" s="71">
        <f t="shared" si="84"/>
        <v>0.18899799599198552</v>
      </c>
      <c r="D329" s="71">
        <f t="shared" si="85"/>
        <v>2.506980481614375</v>
      </c>
      <c r="E329" s="65">
        <f t="shared" si="86"/>
        <v>-0.62705883050447575</v>
      </c>
      <c r="F329" s="65">
        <f t="shared" si="87"/>
        <v>7.5388698626915468E-2</v>
      </c>
      <c r="G329" s="66">
        <f t="shared" si="88"/>
        <v>0.14248312960930773</v>
      </c>
      <c r="H329" s="66">
        <f t="shared" si="89"/>
        <v>1.1851286233442404</v>
      </c>
      <c r="I329" s="67">
        <f t="shared" si="75"/>
        <v>2.2398693480480207</v>
      </c>
      <c r="J329" s="67">
        <f t="shared" si="76"/>
        <v>-0.26929025958825498</v>
      </c>
      <c r="K329" s="65">
        <f t="shared" si="77"/>
        <v>0.63157440796338538</v>
      </c>
      <c r="L329" s="65">
        <f t="shared" si="78"/>
        <v>3.0219410617247497</v>
      </c>
      <c r="M329" s="66">
        <f t="shared" si="79"/>
        <v>1.1936629742490454</v>
      </c>
      <c r="N329" s="66">
        <f t="shared" si="80"/>
        <v>1.4511447349298532</v>
      </c>
      <c r="O329" s="67">
        <f t="shared" si="81"/>
        <v>2.2559991002290261</v>
      </c>
      <c r="P329" s="67">
        <f t="shared" si="82"/>
        <v>-0.11965159186504347</v>
      </c>
    </row>
    <row r="330" spans="1:16">
      <c r="A330" s="68">
        <f t="shared" si="83"/>
        <v>1.8957915831663483</v>
      </c>
      <c r="B330" s="71">
        <f t="shared" si="74"/>
        <v>-1.5940257268043694</v>
      </c>
      <c r="C330" s="71">
        <f t="shared" si="84"/>
        <v>0.18957915831663485</v>
      </c>
      <c r="D330" s="71">
        <f t="shared" si="85"/>
        <v>2.576858274982242</v>
      </c>
      <c r="E330" s="65">
        <f t="shared" si="86"/>
        <v>-0.61859270347933837</v>
      </c>
      <c r="F330" s="65">
        <f t="shared" si="87"/>
        <v>7.3569881648978666E-2</v>
      </c>
      <c r="G330" s="66">
        <f t="shared" si="88"/>
        <v>0.13947316240467814</v>
      </c>
      <c r="H330" s="66">
        <f t="shared" si="89"/>
        <v>1.1727228406642463</v>
      </c>
      <c r="I330" s="67">
        <f t="shared" si="75"/>
        <v>2.2232380907182088</v>
      </c>
      <c r="J330" s="67">
        <f t="shared" si="76"/>
        <v>-0.26441204736438195</v>
      </c>
      <c r="K330" s="65">
        <f t="shared" si="77"/>
        <v>0.62295221348328267</v>
      </c>
      <c r="L330" s="65">
        <f t="shared" si="78"/>
        <v>3.0232176330506055</v>
      </c>
      <c r="M330" s="66">
        <f t="shared" si="79"/>
        <v>1.1809875630364532</v>
      </c>
      <c r="N330" s="66">
        <f t="shared" si="80"/>
        <v>1.4524213062557092</v>
      </c>
      <c r="O330" s="67">
        <f t="shared" si="81"/>
        <v>2.2389062818286454</v>
      </c>
      <c r="P330" s="67">
        <f t="shared" si="82"/>
        <v>-0.1183750205391875</v>
      </c>
    </row>
    <row r="331" spans="1:16">
      <c r="A331" s="68">
        <f t="shared" si="83"/>
        <v>1.9016032064128414</v>
      </c>
      <c r="B331" s="71">
        <f t="shared" si="74"/>
        <v>-1.6160947546395996</v>
      </c>
      <c r="C331" s="71">
        <f t="shared" si="84"/>
        <v>0.19016032064128416</v>
      </c>
      <c r="D331" s="71">
        <f t="shared" si="85"/>
        <v>2.647923203520024</v>
      </c>
      <c r="E331" s="65">
        <f t="shared" si="86"/>
        <v>-0.61032538726623176</v>
      </c>
      <c r="F331" s="65">
        <f t="shared" si="87"/>
        <v>7.181489266323661E-2</v>
      </c>
      <c r="G331" s="66">
        <f t="shared" si="88"/>
        <v>0.13656343015660477</v>
      </c>
      <c r="H331" s="66">
        <f t="shared" si="89"/>
        <v>1.1605967133806254</v>
      </c>
      <c r="I331" s="67">
        <f t="shared" si="75"/>
        <v>2.2069944315168026</v>
      </c>
      <c r="J331" s="67">
        <f t="shared" si="76"/>
        <v>-0.25968945666453574</v>
      </c>
      <c r="K331" s="65">
        <f t="shared" si="77"/>
        <v>0.61453596896350016</v>
      </c>
      <c r="L331" s="65">
        <f t="shared" si="78"/>
        <v>3.0244646678747578</v>
      </c>
      <c r="M331" s="66">
        <f t="shared" si="79"/>
        <v>1.1686035690370142</v>
      </c>
      <c r="N331" s="66">
        <f t="shared" si="80"/>
        <v>1.4536683410798612</v>
      </c>
      <c r="O331" s="67">
        <f t="shared" si="81"/>
        <v>2.2222202939062763</v>
      </c>
      <c r="P331" s="67">
        <f t="shared" si="82"/>
        <v>-0.11712798571503538</v>
      </c>
    </row>
    <row r="332" spans="1:16">
      <c r="A332" s="68">
        <f t="shared" si="83"/>
        <v>1.9074148296593345</v>
      </c>
      <c r="B332" s="71">
        <f t="shared" si="74"/>
        <v>-1.6382313324043483</v>
      </c>
      <c r="C332" s="71">
        <f t="shared" si="84"/>
        <v>0.19074148296593346</v>
      </c>
      <c r="D332" s="71">
        <f t="shared" si="85"/>
        <v>2.7201842117953694</v>
      </c>
      <c r="E332" s="65">
        <f t="shared" si="86"/>
        <v>-0.60225014368533769</v>
      </c>
      <c r="F332" s="65">
        <f t="shared" si="87"/>
        <v>7.0120796282410858E-2</v>
      </c>
      <c r="G332" s="66">
        <f t="shared" si="88"/>
        <v>0.13374944669659161</v>
      </c>
      <c r="H332" s="66">
        <f t="shared" si="89"/>
        <v>1.1487408552298781</v>
      </c>
      <c r="I332" s="67">
        <f t="shared" si="75"/>
        <v>2.1911253427010164</v>
      </c>
      <c r="J332" s="67">
        <f t="shared" si="76"/>
        <v>-0.25511567808780955</v>
      </c>
      <c r="K332" s="65">
        <f t="shared" si="77"/>
        <v>0.6063185314999775</v>
      </c>
      <c r="L332" s="65">
        <f t="shared" si="78"/>
        <v>3.0256831913619813</v>
      </c>
      <c r="M332" s="66">
        <f t="shared" si="79"/>
        <v>1.1565009584803274</v>
      </c>
      <c r="N332" s="66">
        <f t="shared" si="80"/>
        <v>1.4548868645670847</v>
      </c>
      <c r="O332" s="67">
        <f t="shared" si="81"/>
        <v>2.2059270787206113</v>
      </c>
      <c r="P332" s="67">
        <f t="shared" si="82"/>
        <v>-0.11590946222781197</v>
      </c>
    </row>
    <row r="333" spans="1:16">
      <c r="A333" s="68">
        <f t="shared" si="83"/>
        <v>1.9132264529058276</v>
      </c>
      <c r="B333" s="71">
        <f t="shared" si="74"/>
        <v>-1.6604354600986149</v>
      </c>
      <c r="C333" s="71">
        <f t="shared" si="84"/>
        <v>0.19132264529058277</v>
      </c>
      <c r="D333" s="71">
        <f t="shared" si="85"/>
        <v>2.7936502717538847</v>
      </c>
      <c r="E333" s="65">
        <f t="shared" si="86"/>
        <v>-0.59436053141189182</v>
      </c>
      <c r="F333" s="65">
        <f t="shared" si="87"/>
        <v>6.8484823324169455E-2</v>
      </c>
      <c r="G333" s="66">
        <f t="shared" si="88"/>
        <v>0.13102697560638302</v>
      </c>
      <c r="H333" s="66">
        <f t="shared" si="89"/>
        <v>1.1371462912603965</v>
      </c>
      <c r="I333" s="67">
        <f t="shared" si="75"/>
        <v>2.1756183652631456</v>
      </c>
      <c r="J333" s="67">
        <f t="shared" si="76"/>
        <v>-0.25068427577437857</v>
      </c>
      <c r="K333" s="65">
        <f t="shared" si="77"/>
        <v>0.59829308229827394</v>
      </c>
      <c r="L333" s="65">
        <f t="shared" si="78"/>
        <v>3.0268741818302338</v>
      </c>
      <c r="M333" s="66">
        <f t="shared" si="79"/>
        <v>1.1446701516436208</v>
      </c>
      <c r="N333" s="66">
        <f t="shared" si="80"/>
        <v>1.4560778550353373</v>
      </c>
      <c r="O333" s="67">
        <f t="shared" si="81"/>
        <v>2.1900132139763007</v>
      </c>
      <c r="P333" s="67">
        <f t="shared" si="82"/>
        <v>-0.11471847175955929</v>
      </c>
    </row>
    <row r="334" spans="1:16">
      <c r="A334" s="68">
        <f t="shared" si="83"/>
        <v>1.9190380761523207</v>
      </c>
      <c r="B334" s="71">
        <f t="shared" si="74"/>
        <v>-1.6827071377224003</v>
      </c>
      <c r="C334" s="71">
        <f t="shared" si="84"/>
        <v>0.19190380761523207</v>
      </c>
      <c r="D334" s="71">
        <f t="shared" si="85"/>
        <v>2.8683303827191371</v>
      </c>
      <c r="E334" s="65">
        <f t="shared" si="86"/>
        <v>-0.5866503900179092</v>
      </c>
      <c r="F334" s="65">
        <f t="shared" si="87"/>
        <v>6.6904359683039705E-2</v>
      </c>
      <c r="G334" s="66">
        <f t="shared" si="88"/>
        <v>0.1283920136923434</v>
      </c>
      <c r="H334" s="66">
        <f t="shared" si="89"/>
        <v>1.1258044358339772</v>
      </c>
      <c r="I334" s="67">
        <f t="shared" si="75"/>
        <v>2.1604615786665842</v>
      </c>
      <c r="J334" s="67">
        <f t="shared" si="76"/>
        <v>-0.2463891629494771</v>
      </c>
      <c r="K334" s="65">
        <f t="shared" si="77"/>
        <v>0.59045310859776368</v>
      </c>
      <c r="L334" s="65">
        <f t="shared" si="78"/>
        <v>3.0280385733884136</v>
      </c>
      <c r="M334" s="66">
        <f t="shared" si="79"/>
        <v>1.1331019975816097</v>
      </c>
      <c r="N334" s="66">
        <f t="shared" si="80"/>
        <v>1.4572422465935171</v>
      </c>
      <c r="O334" s="67">
        <f t="shared" si="81"/>
        <v>2.1744658775233638</v>
      </c>
      <c r="P334" s="67">
        <f t="shared" si="82"/>
        <v>-0.11355408020137944</v>
      </c>
    </row>
    <row r="335" spans="1:16">
      <c r="A335" s="68">
        <f t="shared" si="83"/>
        <v>1.9248496993988138</v>
      </c>
      <c r="B335" s="71">
        <f t="shared" si="74"/>
        <v>-1.7050463652757037</v>
      </c>
      <c r="C335" s="71">
        <f t="shared" si="84"/>
        <v>0.1924849699398814</v>
      </c>
      <c r="D335" s="71">
        <f t="shared" si="85"/>
        <v>2.9442335713926453</v>
      </c>
      <c r="E335" s="65">
        <f t="shared" si="86"/>
        <v>-0.57911382501803466</v>
      </c>
      <c r="F335" s="65">
        <f t="shared" si="87"/>
        <v>6.5376936059062224E-2</v>
      </c>
      <c r="G335" s="66">
        <f t="shared" si="88"/>
        <v>0.12584077572090138</v>
      </c>
      <c r="H335" s="66">
        <f t="shared" si="89"/>
        <v>1.1147070720036611</v>
      </c>
      <c r="I335" s="67">
        <f t="shared" si="75"/>
        <v>2.1456435724639791</v>
      </c>
      <c r="J335" s="67">
        <f t="shared" si="76"/>
        <v>-0.24222457931849056</v>
      </c>
      <c r="K335" s="65">
        <f t="shared" si="77"/>
        <v>0.58279238678580003</v>
      </c>
      <c r="L335" s="65">
        <f t="shared" si="78"/>
        <v>3.0291772583984522</v>
      </c>
      <c r="M335" s="66">
        <f t="shared" si="79"/>
        <v>1.1217877505165643</v>
      </c>
      <c r="N335" s="66">
        <f t="shared" si="80"/>
        <v>1.4583809316035559</v>
      </c>
      <c r="O335" s="67">
        <f t="shared" si="81"/>
        <v>2.1592728143710804</v>
      </c>
      <c r="P335" s="67">
        <f t="shared" si="82"/>
        <v>-0.11241539519134079</v>
      </c>
    </row>
    <row r="336" spans="1:16">
      <c r="A336" s="68">
        <f t="shared" si="83"/>
        <v>1.9306613226453069</v>
      </c>
      <c r="B336" s="71">
        <f t="shared" si="74"/>
        <v>-1.7274531427585256</v>
      </c>
      <c r="C336" s="71">
        <f t="shared" si="84"/>
        <v>0.1930661322645307</v>
      </c>
      <c r="D336" s="71">
        <f t="shared" si="85"/>
        <v>3.0213688918538919</v>
      </c>
      <c r="E336" s="65">
        <f t="shared" si="86"/>
        <v>-0.57174519384773692</v>
      </c>
      <c r="F336" s="65">
        <f t="shared" si="87"/>
        <v>6.3900218468876405E-2</v>
      </c>
      <c r="G336" s="66">
        <f t="shared" si="88"/>
        <v>0.12336968030644499</v>
      </c>
      <c r="H336" s="66">
        <f t="shared" si="89"/>
        <v>1.103846332170169</v>
      </c>
      <c r="I336" s="67">
        <f t="shared" si="75"/>
        <v>2.1311534196648294</v>
      </c>
      <c r="J336" s="67">
        <f t="shared" si="76"/>
        <v>-0.23818507015476975</v>
      </c>
      <c r="K336" s="65">
        <f t="shared" si="77"/>
        <v>0.5753049666119322</v>
      </c>
      <c r="L336" s="65">
        <f t="shared" si="78"/>
        <v>3.0302910897752002</v>
      </c>
      <c r="M336" s="66">
        <f t="shared" si="79"/>
        <v>1.110719047763407</v>
      </c>
      <c r="N336" s="66">
        <f t="shared" si="80"/>
        <v>1.4594947629803035</v>
      </c>
      <c r="O336" s="67">
        <f t="shared" si="81"/>
        <v>2.1444223058422356</v>
      </c>
      <c r="P336" s="67">
        <f t="shared" si="82"/>
        <v>-0.11130156381459309</v>
      </c>
    </row>
    <row r="337" spans="1:16">
      <c r="A337" s="68">
        <f t="shared" si="83"/>
        <v>1.9364729458918</v>
      </c>
      <c r="B337" s="71">
        <f t="shared" si="74"/>
        <v>-1.7499274701708663</v>
      </c>
      <c r="C337" s="71">
        <f t="shared" si="84"/>
        <v>0.19364729458918001</v>
      </c>
      <c r="D337" s="71">
        <f t="shared" si="85"/>
        <v>3.0997454255603163</v>
      </c>
      <c r="E337" s="65">
        <f t="shared" si="86"/>
        <v>-0.56453909270776514</v>
      </c>
      <c r="F337" s="65">
        <f t="shared" si="87"/>
        <v>6.2471999472077912E-2</v>
      </c>
      <c r="G337" s="66">
        <f t="shared" si="88"/>
        <v>0.12097533685344569</v>
      </c>
      <c r="H337" s="66">
        <f t="shared" si="89"/>
        <v>1.09321467992689</v>
      </c>
      <c r="I337" s="67">
        <f t="shared" si="75"/>
        <v>2.1169806517301861</v>
      </c>
      <c r="J337" s="67">
        <f t="shared" si="76"/>
        <v>-0.2342654669368448</v>
      </c>
      <c r="K337" s="65">
        <f t="shared" si="77"/>
        <v>0.56798515641990677</v>
      </c>
      <c r="L337" s="65">
        <f t="shared" si="78"/>
        <v>3.0313808831363929</v>
      </c>
      <c r="M337" s="66">
        <f t="shared" si="79"/>
        <v>1.0998878890752717</v>
      </c>
      <c r="N337" s="66">
        <f t="shared" si="80"/>
        <v>1.4605845563414963</v>
      </c>
      <c r="O337" s="67">
        <f t="shared" si="81"/>
        <v>2.1299031407083051</v>
      </c>
      <c r="P337" s="67">
        <f t="shared" si="82"/>
        <v>-0.11021177045340026</v>
      </c>
    </row>
    <row r="338" spans="1:16">
      <c r="A338" s="68">
        <f t="shared" si="83"/>
        <v>1.9422845691382931</v>
      </c>
      <c r="B338" s="71">
        <f t="shared" si="74"/>
        <v>-1.7724693475127249</v>
      </c>
      <c r="C338" s="71">
        <f t="shared" si="84"/>
        <v>0.19422845691382931</v>
      </c>
      <c r="D338" s="71">
        <f t="shared" si="85"/>
        <v>3.179372281347312</v>
      </c>
      <c r="E338" s="65">
        <f t="shared" si="86"/>
        <v>-0.55749034421398791</v>
      </c>
      <c r="F338" s="65">
        <f t="shared" si="87"/>
        <v>6.1090190052082161E-2</v>
      </c>
      <c r="G338" s="66">
        <f t="shared" si="88"/>
        <v>0.11865453346388484</v>
      </c>
      <c r="H338" s="66">
        <f t="shared" si="89"/>
        <v>1.0828048930104242</v>
      </c>
      <c r="I338" s="67">
        <f t="shared" si="75"/>
        <v>2.1031152350815874</v>
      </c>
      <c r="J338" s="67">
        <f t="shared" si="76"/>
        <v>-0.23046086940520674</v>
      </c>
      <c r="K338" s="65">
        <f t="shared" si="77"/>
        <v>0.56082750932210002</v>
      </c>
      <c r="L338" s="65">
        <f t="shared" si="78"/>
        <v>3.0324474188139456</v>
      </c>
      <c r="M338" s="66">
        <f t="shared" si="79"/>
        <v>1.089286617304577</v>
      </c>
      <c r="N338" s="66">
        <f t="shared" si="80"/>
        <v>1.4616510920190491</v>
      </c>
      <c r="O338" s="67">
        <f t="shared" si="81"/>
        <v>2.1157045881595296</v>
      </c>
      <c r="P338" s="67">
        <f t="shared" si="82"/>
        <v>-0.10914523477584752</v>
      </c>
    </row>
    <row r="339" spans="1:16">
      <c r="A339" s="68">
        <f t="shared" si="83"/>
        <v>1.9480961923847862</v>
      </c>
      <c r="B339" s="71">
        <f t="shared" si="74"/>
        <v>-1.7950787747841019</v>
      </c>
      <c r="C339" s="71">
        <f t="shared" si="84"/>
        <v>0.19480961923847862</v>
      </c>
      <c r="D339" s="71">
        <f t="shared" si="85"/>
        <v>3.2602585954282337</v>
      </c>
      <c r="E339" s="65">
        <f t="shared" si="86"/>
        <v>-0.55059398579649144</v>
      </c>
      <c r="F339" s="65">
        <f t="shared" si="87"/>
        <v>5.9752812096455943E-2</v>
      </c>
      <c r="G339" s="66">
        <f t="shared" si="88"/>
        <v>0.11640422572938941</v>
      </c>
      <c r="H339" s="66">
        <f t="shared" si="89"/>
        <v>1.0726100472801079</v>
      </c>
      <c r="I339" s="67">
        <f t="shared" si="75"/>
        <v>2.0895475490200437</v>
      </c>
      <c r="J339" s="67">
        <f t="shared" si="76"/>
        <v>-0.22676662892092267</v>
      </c>
      <c r="K339" s="65">
        <f t="shared" si="77"/>
        <v>0.55382681024730229</v>
      </c>
      <c r="L339" s="65">
        <f t="shared" si="78"/>
        <v>3.0334914437368634</v>
      </c>
      <c r="M339" s="66">
        <f t="shared" si="79"/>
        <v>1.078907900283381</v>
      </c>
      <c r="N339" s="66">
        <f t="shared" si="80"/>
        <v>1.4626951169419669</v>
      </c>
      <c r="O339" s="67">
        <f t="shared" si="81"/>
        <v>2.1018163724759189</v>
      </c>
      <c r="P339" s="67">
        <f t="shared" si="82"/>
        <v>-0.10810120985292981</v>
      </c>
    </row>
    <row r="340" spans="1:16">
      <c r="A340" s="68">
        <f t="shared" si="83"/>
        <v>1.9539078156312792</v>
      </c>
      <c r="B340" s="71">
        <f t="shared" si="74"/>
        <v>-1.8177557519849969</v>
      </c>
      <c r="C340" s="71">
        <f t="shared" si="84"/>
        <v>0.19539078156312795</v>
      </c>
      <c r="D340" s="71">
        <f t="shared" si="85"/>
        <v>3.3424135313943917</v>
      </c>
      <c r="E340" s="65">
        <f t="shared" si="86"/>
        <v>-0.54384525879616807</v>
      </c>
      <c r="F340" s="65">
        <f t="shared" si="87"/>
        <v>5.8457991426816243E-2</v>
      </c>
      <c r="G340" s="66">
        <f t="shared" si="88"/>
        <v>0.11422152633496258</v>
      </c>
      <c r="H340" s="66">
        <f t="shared" si="89"/>
        <v>1.0626235016558485</v>
      </c>
      <c r="I340" s="67">
        <f t="shared" si="75"/>
        <v>2.0762683649588398</v>
      </c>
      <c r="J340" s="67">
        <f t="shared" si="76"/>
        <v>-0.22317833301921736</v>
      </c>
      <c r="K340" s="65">
        <f t="shared" si="77"/>
        <v>0.54697806379847513</v>
      </c>
      <c r="L340" s="65">
        <f t="shared" si="78"/>
        <v>3.0345136731952014</v>
      </c>
      <c r="M340" s="66">
        <f t="shared" si="79"/>
        <v>1.068744713834705</v>
      </c>
      <c r="N340" s="66">
        <f t="shared" si="80"/>
        <v>1.4637173464003048</v>
      </c>
      <c r="O340" s="67">
        <f t="shared" si="81"/>
        <v>2.0882286492762452</v>
      </c>
      <c r="P340" s="67">
        <f t="shared" si="82"/>
        <v>-0.10707898039459178</v>
      </c>
    </row>
    <row r="341" spans="1:16">
      <c r="A341" s="68">
        <f t="shared" si="83"/>
        <v>1.9597194388777723</v>
      </c>
      <c r="B341" s="71">
        <f t="shared" si="74"/>
        <v>-1.8405002791154108</v>
      </c>
      <c r="C341" s="71">
        <f t="shared" si="84"/>
        <v>0.19597194388777725</v>
      </c>
      <c r="D341" s="71">
        <f t="shared" si="85"/>
        <v>3.4258462802150591</v>
      </c>
      <c r="E341" s="65">
        <f t="shared" si="86"/>
        <v>-0.53723959821100686</v>
      </c>
      <c r="F341" s="65">
        <f t="shared" si="87"/>
        <v>5.7203951333004648E-2</v>
      </c>
      <c r="G341" s="66">
        <f t="shared" si="88"/>
        <v>0.11210369540790727</v>
      </c>
      <c r="H341" s="66">
        <f t="shared" si="89"/>
        <v>1.0528388839489942</v>
      </c>
      <c r="I341" s="67">
        <f t="shared" si="75"/>
        <v>2.0632688268812229</v>
      </c>
      <c r="J341" s="67">
        <f t="shared" si="76"/>
        <v>-0.21969179106090872</v>
      </c>
      <c r="K341" s="65">
        <f t="shared" si="77"/>
        <v>0.54027648286227747</v>
      </c>
      <c r="L341" s="65">
        <f t="shared" si="78"/>
        <v>3.0355147924937254</v>
      </c>
      <c r="M341" s="66">
        <f t="shared" si="79"/>
        <v>1.0587903258337188</v>
      </c>
      <c r="N341" s="66">
        <f t="shared" si="80"/>
        <v>1.4647184656988288</v>
      </c>
      <c r="O341" s="67">
        <f t="shared" si="81"/>
        <v>2.0749319832320694</v>
      </c>
      <c r="P341" s="67">
        <f t="shared" si="82"/>
        <v>-0.10607786109606789</v>
      </c>
    </row>
    <row r="342" spans="1:16">
      <c r="A342" s="68">
        <f t="shared" si="83"/>
        <v>1.9655310621242654</v>
      </c>
      <c r="B342" s="71">
        <f t="shared" ref="B342:B405" si="90">$B$2-A342^2*$B$4</f>
        <v>-1.8633123561753431</v>
      </c>
      <c r="C342" s="71">
        <f t="shared" si="84"/>
        <v>0.19655310621242655</v>
      </c>
      <c r="D342" s="71">
        <f t="shared" si="85"/>
        <v>3.5105660602374624</v>
      </c>
      <c r="E342" s="65">
        <f t="shared" si="86"/>
        <v>-0.53077262304794937</v>
      </c>
      <c r="F342" s="65">
        <f t="shared" si="87"/>
        <v>5.5989006570390895E-2</v>
      </c>
      <c r="G342" s="66">
        <f t="shared" si="88"/>
        <v>0.1100481315515829</v>
      </c>
      <c r="H342" s="66">
        <f t="shared" si="89"/>
        <v>1.0432500775259184</v>
      </c>
      <c r="I342" s="67">
        <f t="shared" ref="I342:I405" si="91">A342*H342</f>
        <v>2.0505404329407404</v>
      </c>
      <c r="J342" s="67">
        <f t="shared" ref="J342:J405" si="92">-A342*G342</f>
        <v>-0.21630302089337361</v>
      </c>
      <c r="K342" s="65">
        <f t="shared" ref="K342:K405" si="93">SQRT(E342^2+F342^2)</f>
        <v>0.53371747791686552</v>
      </c>
      <c r="L342" s="65">
        <f t="shared" ref="L342:L405" si="94">ATAN2(E342,F342)</f>
        <v>3.03649545850321</v>
      </c>
      <c r="M342" s="66">
        <f t="shared" ref="M342:M405" si="95">SQRT(G342^2+H342^2)</f>
        <v>1.0490382812442209</v>
      </c>
      <c r="N342" s="66">
        <f t="shared" ref="N342:N405" si="96">ATAN2(G342,H342)</f>
        <v>1.4656991317083137</v>
      </c>
      <c r="O342" s="67">
        <f t="shared" ref="O342:O405" si="97">SQRT(I342^2+J342^2)</f>
        <v>2.0619173271429672</v>
      </c>
      <c r="P342" s="67">
        <f t="shared" ref="P342:P405" si="98">ATAN2(I342,J342)</f>
        <v>-0.10509719508658291</v>
      </c>
    </row>
    <row r="343" spans="1:16">
      <c r="A343" s="68">
        <f t="shared" si="83"/>
        <v>1.9713426853707585</v>
      </c>
      <c r="B343" s="71">
        <f t="shared" si="90"/>
        <v>-1.8861919831647933</v>
      </c>
      <c r="C343" s="71">
        <f t="shared" si="84"/>
        <v>0.19713426853707586</v>
      </c>
      <c r="D343" s="71">
        <f t="shared" si="85"/>
        <v>3.596582117186784</v>
      </c>
      <c r="E343" s="65">
        <f t="shared" si="86"/>
        <v>-0.52444012723951272</v>
      </c>
      <c r="F343" s="65">
        <f t="shared" si="87"/>
        <v>5.4811557782885434E-2</v>
      </c>
      <c r="G343" s="66">
        <f t="shared" si="88"/>
        <v>0.10805236350906787</v>
      </c>
      <c r="H343" s="66">
        <f t="shared" si="89"/>
        <v>1.0338512087485232</v>
      </c>
      <c r="I343" s="67">
        <f t="shared" si="91"/>
        <v>2.0380750181281182</v>
      </c>
      <c r="J343" s="67">
        <f t="shared" si="92"/>
        <v>-0.21300823644062322</v>
      </c>
      <c r="K343" s="65">
        <f t="shared" si="93"/>
        <v>0.52729664698875423</v>
      </c>
      <c r="L343" s="65">
        <f t="shared" si="94"/>
        <v>3.0374563011166766</v>
      </c>
      <c r="M343" s="66">
        <f t="shared" si="95"/>
        <v>1.0394823880618076</v>
      </c>
      <c r="N343" s="66">
        <f t="shared" si="96"/>
        <v>1.4666599743217801</v>
      </c>
      <c r="O343" s="67">
        <f t="shared" si="97"/>
        <v>2.0491760022773726</v>
      </c>
      <c r="P343" s="67">
        <f t="shared" si="98"/>
        <v>-0.10413635247311658</v>
      </c>
    </row>
    <row r="344" spans="1:16">
      <c r="A344" s="68">
        <f t="shared" si="83"/>
        <v>1.9771543086172516</v>
      </c>
      <c r="B344" s="71">
        <f t="shared" si="90"/>
        <v>-1.9091391600837624</v>
      </c>
      <c r="C344" s="71">
        <f t="shared" si="84"/>
        <v>0.19771543086172516</v>
      </c>
      <c r="D344" s="71">
        <f t="shared" si="85"/>
        <v>3.6839037241661714</v>
      </c>
      <c r="E344" s="65">
        <f t="shared" si="86"/>
        <v>-0.51823807108745334</v>
      </c>
      <c r="F344" s="65">
        <f t="shared" si="87"/>
        <v>5.3670086317599633E-2</v>
      </c>
      <c r="G344" s="66">
        <f t="shared" si="88"/>
        <v>0.10611404240670191</v>
      </c>
      <c r="H344" s="66">
        <f t="shared" si="89"/>
        <v>1.024636635140052</v>
      </c>
      <c r="I344" s="67">
        <f t="shared" si="91"/>
        <v>2.0258647379342367</v>
      </c>
      <c r="J344" s="67">
        <f t="shared" si="92"/>
        <v>-0.20980383614920445</v>
      </c>
      <c r="K344" s="65">
        <f t="shared" si="93"/>
        <v>0.52100976621343953</v>
      </c>
      <c r="L344" s="65">
        <f t="shared" si="94"/>
        <v>3.0383979246172701</v>
      </c>
      <c r="M344" s="66">
        <f t="shared" si="95"/>
        <v>1.030116704100569</v>
      </c>
      <c r="N344" s="66">
        <f t="shared" si="96"/>
        <v>1.4676015978223738</v>
      </c>
      <c r="O344" s="67">
        <f t="shared" si="97"/>
        <v>2.0366996798910426</v>
      </c>
      <c r="P344" s="67">
        <f t="shared" si="98"/>
        <v>-0.1031947289725228</v>
      </c>
    </row>
    <row r="345" spans="1:16">
      <c r="A345" s="68">
        <f t="shared" si="83"/>
        <v>1.9829659318637447</v>
      </c>
      <c r="B345" s="71">
        <f t="shared" si="90"/>
        <v>-1.9321538869322494</v>
      </c>
      <c r="C345" s="71">
        <f t="shared" si="84"/>
        <v>0.19829659318637449</v>
      </c>
      <c r="D345" s="71">
        <f t="shared" si="85"/>
        <v>3.7725401816567223</v>
      </c>
      <c r="E345" s="65">
        <f t="shared" si="86"/>
        <v>-0.51216257319855463</v>
      </c>
      <c r="F345" s="65">
        <f t="shared" si="87"/>
        <v>5.2563149400119032E-2</v>
      </c>
      <c r="G345" s="66">
        <f t="shared" si="88"/>
        <v>0.10423093453190027</v>
      </c>
      <c r="H345" s="66">
        <f t="shared" si="89"/>
        <v>1.0156009342284051</v>
      </c>
      <c r="I345" s="67">
        <f t="shared" si="91"/>
        <v>2.0139020529439189</v>
      </c>
      <c r="J345" s="67">
        <f t="shared" si="92"/>
        <v>-0.20668639222307858</v>
      </c>
      <c r="K345" s="65">
        <f t="shared" si="93"/>
        <v>0.51485278095803666</v>
      </c>
      <c r="L345" s="65">
        <f t="shared" si="94"/>
        <v>3.0393209089639632</v>
      </c>
      <c r="M345" s="66">
        <f t="shared" si="95"/>
        <v>1.0209355245650935</v>
      </c>
      <c r="N345" s="66">
        <f t="shared" si="96"/>
        <v>1.4685245821690667</v>
      </c>
      <c r="O345" s="67">
        <f t="shared" si="97"/>
        <v>2.0244803638420215</v>
      </c>
      <c r="P345" s="67">
        <f t="shared" si="98"/>
        <v>-0.10227174462583001</v>
      </c>
    </row>
    <row r="346" spans="1:16">
      <c r="A346" s="68">
        <f t="shared" si="83"/>
        <v>1.9887775551102378</v>
      </c>
      <c r="B346" s="71">
        <f t="shared" si="90"/>
        <v>-1.9552361637102549</v>
      </c>
      <c r="C346" s="71">
        <f t="shared" si="84"/>
        <v>0.1988777555110238</v>
      </c>
      <c r="D346" s="71">
        <f t="shared" si="85"/>
        <v>3.8625008175174971</v>
      </c>
      <c r="E346" s="65">
        <f t="shared" si="86"/>
        <v>-0.50620990288020762</v>
      </c>
      <c r="F346" s="65">
        <f t="shared" si="87"/>
        <v>5.1489375642086284E-2</v>
      </c>
      <c r="G346" s="66">
        <f t="shared" si="88"/>
        <v>0.102400914603621</v>
      </c>
      <c r="H346" s="66">
        <f t="shared" si="89"/>
        <v>1.0067388930226902</v>
      </c>
      <c r="I346" s="67">
        <f t="shared" si="91"/>
        <v>2.0021797143000528</v>
      </c>
      <c r="J346" s="67">
        <f t="shared" si="92"/>
        <v>-0.20365264058644161</v>
      </c>
      <c r="K346" s="65">
        <f t="shared" si="93"/>
        <v>0.50882179746744449</v>
      </c>
      <c r="L346" s="65">
        <f t="shared" si="94"/>
        <v>3.0402258110007607</v>
      </c>
      <c r="M346" s="66">
        <f t="shared" si="95"/>
        <v>1.0119333703541009</v>
      </c>
      <c r="N346" s="66">
        <f t="shared" si="96"/>
        <v>1.4694294842058644</v>
      </c>
      <c r="O346" s="67">
        <f t="shared" si="97"/>
        <v>2.0125103742272912</v>
      </c>
      <c r="P346" s="67">
        <f t="shared" si="98"/>
        <v>-0.10136684258903227</v>
      </c>
    </row>
    <row r="347" spans="1:16">
      <c r="A347" s="68">
        <f t="shared" si="83"/>
        <v>1.9945891783567309</v>
      </c>
      <c r="B347" s="71">
        <f t="shared" si="90"/>
        <v>-1.9783859904177787</v>
      </c>
      <c r="C347" s="71">
        <f t="shared" si="84"/>
        <v>0.1994589178356731</v>
      </c>
      <c r="D347" s="71">
        <f t="shared" si="85"/>
        <v>3.9537949869855131</v>
      </c>
      <c r="E347" s="65">
        <f t="shared" si="86"/>
        <v>-0.50037647296582699</v>
      </c>
      <c r="F347" s="65">
        <f t="shared" si="87"/>
        <v>5.0447460855259543E-2</v>
      </c>
      <c r="G347" s="66">
        <f t="shared" si="88"/>
        <v>0.10062195949747547</v>
      </c>
      <c r="H347" s="66">
        <f t="shared" si="89"/>
        <v>0.99804549808194787</v>
      </c>
      <c r="I347" s="67">
        <f t="shared" si="91"/>
        <v>1.9906907499819066</v>
      </c>
      <c r="J347" s="67">
        <f t="shared" si="92"/>
        <v>-0.20069947151871387</v>
      </c>
      <c r="K347" s="65">
        <f t="shared" si="93"/>
        <v>0.50291307499851701</v>
      </c>
      <c r="L347" s="65">
        <f t="shared" si="94"/>
        <v>3.041113165594663</v>
      </c>
      <c r="M347" s="66">
        <f t="shared" si="95"/>
        <v>1.0031049770461489</v>
      </c>
      <c r="N347" s="66">
        <f t="shared" si="96"/>
        <v>1.4703168387997667</v>
      </c>
      <c r="O347" s="67">
        <f t="shared" si="97"/>
        <v>2.0007823319720259</v>
      </c>
      <c r="P347" s="67">
        <f t="shared" si="98"/>
        <v>-0.10047948799513001</v>
      </c>
    </row>
    <row r="348" spans="1:16">
      <c r="A348" s="68">
        <f t="shared" si="83"/>
        <v>2.0004008016032238</v>
      </c>
      <c r="B348" s="71">
        <f t="shared" si="90"/>
        <v>-2.0016033670548206</v>
      </c>
      <c r="C348" s="71">
        <f t="shared" si="84"/>
        <v>0.20004008016032238</v>
      </c>
      <c r="D348" s="71">
        <f t="shared" si="85"/>
        <v>4.046432072675743</v>
      </c>
      <c r="E348" s="65">
        <f t="shared" si="86"/>
        <v>-0.49465883304232527</v>
      </c>
      <c r="F348" s="65">
        <f t="shared" si="87"/>
        <v>4.9436164148442978E-2</v>
      </c>
      <c r="G348" s="66">
        <f t="shared" si="88"/>
        <v>9.8892142390733878E-2</v>
      </c>
      <c r="H348" s="66">
        <f t="shared" si="89"/>
        <v>0.98951592613798267</v>
      </c>
      <c r="I348" s="67">
        <f t="shared" si="91"/>
        <v>1.9794284518455769</v>
      </c>
      <c r="J348" s="67">
        <f t="shared" si="92"/>
        <v>-0.19782392091068418</v>
      </c>
      <c r="K348" s="65">
        <f t="shared" si="93"/>
        <v>0.4971230184094344</v>
      </c>
      <c r="L348" s="65">
        <f t="shared" si="94"/>
        <v>3.041983486707212</v>
      </c>
      <c r="M348" s="66">
        <f t="shared" si="95"/>
        <v>0.99444528452164671</v>
      </c>
      <c r="N348" s="66">
        <f t="shared" si="96"/>
        <v>1.4711871599123156</v>
      </c>
      <c r="O348" s="67">
        <f t="shared" si="97"/>
        <v>1.9892891443076479</v>
      </c>
      <c r="P348" s="67">
        <f t="shared" si="98"/>
        <v>-9.9609166882581063E-2</v>
      </c>
    </row>
    <row r="349" spans="1:16">
      <c r="A349" s="68">
        <f t="shared" si="83"/>
        <v>2.0062124248497168</v>
      </c>
      <c r="B349" s="71">
        <f t="shared" si="90"/>
        <v>-2.0248882936213803</v>
      </c>
      <c r="C349" s="71">
        <f t="shared" si="84"/>
        <v>0.20062124248497171</v>
      </c>
      <c r="D349" s="71">
        <f t="shared" si="85"/>
        <v>4.1404214845811191</v>
      </c>
      <c r="E349" s="65">
        <f t="shared" si="86"/>
        <v>-0.48905366305388004</v>
      </c>
      <c r="F349" s="65">
        <f t="shared" si="87"/>
        <v>4.8454304285706865E-2</v>
      </c>
      <c r="G349" s="66">
        <f t="shared" si="88"/>
        <v>9.720962729543399E-2</v>
      </c>
      <c r="H349" s="66">
        <f t="shared" si="89"/>
        <v>0.98114553523696102</v>
      </c>
      <c r="I349" s="67">
        <f t="shared" si="91"/>
        <v>1.9683863633782168</v>
      </c>
      <c r="J349" s="67">
        <f t="shared" si="92"/>
        <v>-0.19502316209510984</v>
      </c>
      <c r="K349" s="65">
        <f t="shared" si="93"/>
        <v>0.49144817117396</v>
      </c>
      <c r="L349" s="65">
        <f t="shared" si="94"/>
        <v>3.0428372684040981</v>
      </c>
      <c r="M349" s="66">
        <f t="shared" si="95"/>
        <v>0.98594942717886902</v>
      </c>
      <c r="N349" s="66">
        <f t="shared" si="96"/>
        <v>1.4720409416092015</v>
      </c>
      <c r="O349" s="67">
        <f t="shared" si="97"/>
        <v>1.9780239910797082</v>
      </c>
      <c r="P349" s="67">
        <f t="shared" si="98"/>
        <v>-9.8755385185695058E-2</v>
      </c>
    </row>
    <row r="350" spans="1:16">
      <c r="A350" s="68">
        <f t="shared" si="83"/>
        <v>2.0120240480962099</v>
      </c>
      <c r="B350" s="71">
        <f t="shared" si="90"/>
        <v>-2.0482407701174594</v>
      </c>
      <c r="C350" s="71">
        <f t="shared" si="84"/>
        <v>0.20120240480962101</v>
      </c>
      <c r="D350" s="71">
        <f t="shared" si="85"/>
        <v>4.2357726600725378</v>
      </c>
      <c r="E350" s="65">
        <f t="shared" si="86"/>
        <v>-0.4835577672580717</v>
      </c>
      <c r="F350" s="65">
        <f t="shared" si="87"/>
        <v>4.7500756286144835E-2</v>
      </c>
      <c r="G350" s="66">
        <f t="shared" si="88"/>
        <v>9.5572663950480627E-2</v>
      </c>
      <c r="H350" s="66">
        <f t="shared" si="89"/>
        <v>0.9729298563669504</v>
      </c>
      <c r="I350" s="67">
        <f t="shared" si="91"/>
        <v>1.9575582681210957</v>
      </c>
      <c r="J350" s="67">
        <f t="shared" si="92"/>
        <v>-0.19229449820898475</v>
      </c>
      <c r="K350" s="65">
        <f t="shared" si="93"/>
        <v>0.48588520879253688</v>
      </c>
      <c r="L350" s="65">
        <f t="shared" si="94"/>
        <v>3.0436749858069487</v>
      </c>
      <c r="M350" s="66">
        <f t="shared" si="95"/>
        <v>0.97761272470483229</v>
      </c>
      <c r="N350" s="66">
        <f t="shared" si="96"/>
        <v>1.4728786590120524</v>
      </c>
      <c r="O350" s="67">
        <f t="shared" si="97"/>
        <v>1.9669803118309823</v>
      </c>
      <c r="P350" s="67">
        <f t="shared" si="98"/>
        <v>-9.791766778284422E-2</v>
      </c>
    </row>
    <row r="351" spans="1:16">
      <c r="A351" s="68">
        <f t="shared" si="83"/>
        <v>2.017835671342703</v>
      </c>
      <c r="B351" s="71">
        <f t="shared" si="90"/>
        <v>-2.0716607965430569</v>
      </c>
      <c r="C351" s="71">
        <f t="shared" si="84"/>
        <v>0.20178356713427031</v>
      </c>
      <c r="D351" s="71">
        <f t="shared" si="85"/>
        <v>4.3324950638988433</v>
      </c>
      <c r="E351" s="65">
        <f t="shared" si="86"/>
        <v>-0.47816806851217841</v>
      </c>
      <c r="F351" s="65">
        <f t="shared" si="87"/>
        <v>4.6574448247076322E-2</v>
      </c>
      <c r="G351" s="66">
        <f t="shared" si="88"/>
        <v>9.3979583046055234E-2</v>
      </c>
      <c r="H351" s="66">
        <f t="shared" si="89"/>
        <v>0.96486458554091514</v>
      </c>
      <c r="I351" s="67">
        <f t="shared" si="91"/>
        <v>1.9469381787197515</v>
      </c>
      <c r="J351" s="67">
        <f t="shared" si="92"/>
        <v>-0.18963535504824416</v>
      </c>
      <c r="K351" s="65">
        <f t="shared" si="93"/>
        <v>0.48043093257427438</v>
      </c>
      <c r="L351" s="65">
        <f t="shared" si="94"/>
        <v>3.0444970959911202</v>
      </c>
      <c r="M351" s="66">
        <f t="shared" si="95"/>
        <v>0.96943067336481181</v>
      </c>
      <c r="N351" s="66">
        <f t="shared" si="96"/>
        <v>1.4737007691962236</v>
      </c>
      <c r="O351" s="67">
        <f t="shared" si="97"/>
        <v>1.9561517936092936</v>
      </c>
      <c r="P351" s="67">
        <f t="shared" si="98"/>
        <v>-9.7095557598673027E-2</v>
      </c>
    </row>
    <row r="352" spans="1:16">
      <c r="A352" s="68">
        <f t="shared" si="83"/>
        <v>2.0236472945891961</v>
      </c>
      <c r="B352" s="71">
        <f t="shared" si="90"/>
        <v>-2.0951483728981728</v>
      </c>
      <c r="C352" s="71">
        <f t="shared" si="84"/>
        <v>0.20236472945891962</v>
      </c>
      <c r="D352" s="71">
        <f t="shared" si="85"/>
        <v>4.4305981881868428</v>
      </c>
      <c r="E352" s="65">
        <f t="shared" si="86"/>
        <v>-0.47288160286897546</v>
      </c>
      <c r="F352" s="65">
        <f t="shared" si="87"/>
        <v>4.5674358374108034E-2</v>
      </c>
      <c r="G352" s="66">
        <f t="shared" si="88"/>
        <v>9.242879175586112E-2</v>
      </c>
      <c r="H352" s="66">
        <f t="shared" si="89"/>
        <v>0.95694557630680488</v>
      </c>
      <c r="I352" s="67">
        <f t="shared" si="91"/>
        <v>1.9365203265623647</v>
      </c>
      <c r="J352" s="67">
        <f t="shared" si="92"/>
        <v>-0.18704327437889656</v>
      </c>
      <c r="K352" s="65">
        <f t="shared" si="93"/>
        <v>0.47508226376577972</v>
      </c>
      <c r="L352" s="65">
        <f t="shared" si="94"/>
        <v>3.0453040388330188</v>
      </c>
      <c r="M352" s="66">
        <f t="shared" si="95"/>
        <v>0.96139893777693097</v>
      </c>
      <c r="N352" s="66">
        <f t="shared" si="96"/>
        <v>1.4745077120381225</v>
      </c>
      <c r="O352" s="67">
        <f t="shared" si="97"/>
        <v>1.9455323594532132</v>
      </c>
      <c r="P352" s="67">
        <f t="shared" si="98"/>
        <v>-9.6288614756774263E-2</v>
      </c>
    </row>
    <row r="353" spans="1:16">
      <c r="A353" s="68">
        <f t="shared" si="83"/>
        <v>2.0294589178356892</v>
      </c>
      <c r="B353" s="71">
        <f t="shared" si="90"/>
        <v>-2.1187034991828071</v>
      </c>
      <c r="C353" s="71">
        <f t="shared" si="84"/>
        <v>0.20294589178356892</v>
      </c>
      <c r="D353" s="71">
        <f t="shared" si="85"/>
        <v>4.5300915524412995</v>
      </c>
      <c r="E353" s="65">
        <f t="shared" si="86"/>
        <v>-0.46769551446284174</v>
      </c>
      <c r="F353" s="65">
        <f t="shared" si="87"/>
        <v>4.479951220283835E-2</v>
      </c>
      <c r="G353" s="66">
        <f t="shared" si="88"/>
        <v>9.0918769554739071E-2</v>
      </c>
      <c r="H353" s="66">
        <f t="shared" si="89"/>
        <v>0.94916883265836471</v>
      </c>
      <c r="I353" s="67">
        <f t="shared" si="91"/>
        <v>1.9262991519702093</v>
      </c>
      <c r="J353" s="67">
        <f t="shared" si="92"/>
        <v>-0.18451590767151316</v>
      </c>
      <c r="K353" s="65">
        <f t="shared" si="93"/>
        <v>0.46983623800455671</v>
      </c>
      <c r="L353" s="65">
        <f t="shared" si="94"/>
        <v>3.0460962378102332</v>
      </c>
      <c r="M353" s="66">
        <f t="shared" si="95"/>
        <v>0.95351334314071901</v>
      </c>
      <c r="N353" s="66">
        <f t="shared" si="96"/>
        <v>1.4752999110153369</v>
      </c>
      <c r="O353" s="67">
        <f t="shared" si="97"/>
        <v>1.9351161575122537</v>
      </c>
      <c r="P353" s="67">
        <f t="shared" si="98"/>
        <v>-9.5496415779559848E-2</v>
      </c>
    </row>
    <row r="354" spans="1:16">
      <c r="A354" s="68">
        <f t="shared" si="83"/>
        <v>2.0352705410821823</v>
      </c>
      <c r="B354" s="71">
        <f t="shared" si="90"/>
        <v>-2.1423261753969589</v>
      </c>
      <c r="C354" s="71">
        <f t="shared" si="84"/>
        <v>0.20352705410821825</v>
      </c>
      <c r="D354" s="71">
        <f t="shared" si="85"/>
        <v>4.6309847035449314</v>
      </c>
      <c r="E354" s="65">
        <f t="shared" si="86"/>
        <v>-0.46260705066830571</v>
      </c>
      <c r="F354" s="65">
        <f t="shared" si="87"/>
        <v>4.3948979998232801E-2</v>
      </c>
      <c r="G354" s="66">
        <f t="shared" si="88"/>
        <v>8.9448064301013278E-2</v>
      </c>
      <c r="H354" s="66">
        <f t="shared" si="89"/>
        <v>0.9415305023221151</v>
      </c>
      <c r="I354" s="67">
        <f t="shared" si="91"/>
        <v>1.9162692949065101</v>
      </c>
      <c r="J354" s="67">
        <f t="shared" si="92"/>
        <v>-0.18205101022867712</v>
      </c>
      <c r="K354" s="65">
        <f t="shared" si="93"/>
        <v>0.4646900000763019</v>
      </c>
      <c r="L354" s="65">
        <f t="shared" si="94"/>
        <v>3.0468741007574978</v>
      </c>
      <c r="M354" s="66">
        <f t="shared" si="95"/>
        <v>0.94576986789077433</v>
      </c>
      <c r="N354" s="66">
        <f t="shared" si="96"/>
        <v>1.4760777739626012</v>
      </c>
      <c r="O354" s="67">
        <f t="shared" si="97"/>
        <v>1.9248975507612802</v>
      </c>
      <c r="P354" s="67">
        <f t="shared" si="98"/>
        <v>-9.4718552832295397E-2</v>
      </c>
    </row>
    <row r="355" spans="1:16">
      <c r="A355" s="68">
        <f t="shared" si="83"/>
        <v>2.0410821643286754</v>
      </c>
      <c r="B355" s="71">
        <f t="shared" si="90"/>
        <v>-2.16601640154063</v>
      </c>
      <c r="C355" s="71">
        <f t="shared" si="84"/>
        <v>0.20410821643286756</v>
      </c>
      <c r="D355" s="71">
        <f t="shared" si="85"/>
        <v>4.733287215758426</v>
      </c>
      <c r="E355" s="65">
        <f t="shared" si="86"/>
        <v>-0.45761355751439731</v>
      </c>
      <c r="F355" s="65">
        <f t="shared" si="87"/>
        <v>4.3121874318831674E-2</v>
      </c>
      <c r="G355" s="66">
        <f t="shared" si="88"/>
        <v>8.801528856459008E-2</v>
      </c>
      <c r="H355" s="66">
        <f t="shared" si="89"/>
        <v>0.93402687039763088</v>
      </c>
      <c r="I355" s="67">
        <f t="shared" si="91"/>
        <v>1.9064255861723356</v>
      </c>
      <c r="J355" s="67">
        <f t="shared" si="92"/>
        <v>-0.17964643567742644</v>
      </c>
      <c r="K355" s="65">
        <f t="shared" si="93"/>
        <v>0.45964079895691562</v>
      </c>
      <c r="L355" s="65">
        <f t="shared" si="94"/>
        <v>3.0476380205813074</v>
      </c>
      <c r="M355" s="66">
        <f t="shared" si="95"/>
        <v>0.93816463674874295</v>
      </c>
      <c r="N355" s="66">
        <f t="shared" si="96"/>
        <v>1.4768416937864111</v>
      </c>
      <c r="O355" s="67">
        <f t="shared" si="97"/>
        <v>1.9148711072717499</v>
      </c>
      <c r="P355" s="67">
        <f t="shared" si="98"/>
        <v>-9.3954633008485611E-2</v>
      </c>
    </row>
    <row r="356" spans="1:16">
      <c r="A356" s="68">
        <f t="shared" si="83"/>
        <v>2.0468937875751685</v>
      </c>
      <c r="B356" s="71">
        <f t="shared" si="90"/>
        <v>-2.1897741776138187</v>
      </c>
      <c r="C356" s="71">
        <f t="shared" si="84"/>
        <v>0.20468937875751686</v>
      </c>
      <c r="D356" s="71">
        <f t="shared" si="85"/>
        <v>4.8370086907204133</v>
      </c>
      <c r="E356" s="65">
        <f t="shared" si="86"/>
        <v>-0.45271247533931525</v>
      </c>
      <c r="F356" s="65">
        <f t="shared" si="87"/>
        <v>4.2317347733983685E-2</v>
      </c>
      <c r="G356" s="66">
        <f t="shared" si="88"/>
        <v>8.6619116183349332E-2</v>
      </c>
      <c r="H356" s="66">
        <f t="shared" si="89"/>
        <v>0.92665435332982105</v>
      </c>
      <c r="I356" s="67">
        <f t="shared" si="91"/>
        <v>1.8967630390602959</v>
      </c>
      <c r="J356" s="67">
        <f t="shared" si="92"/>
        <v>-0.17730013080094947</v>
      </c>
      <c r="K356" s="65">
        <f t="shared" si="93"/>
        <v>0.45468598312141645</v>
      </c>
      <c r="L356" s="65">
        <f t="shared" si="94"/>
        <v>3.0483883759357906</v>
      </c>
      <c r="M356" s="66">
        <f t="shared" si="95"/>
        <v>0.93069391414873526</v>
      </c>
      <c r="N356" s="66">
        <f t="shared" si="96"/>
        <v>1.4775920491408943</v>
      </c>
      <c r="O356" s="67">
        <f t="shared" si="97"/>
        <v>1.9050315910050635</v>
      </c>
      <c r="P356" s="67">
        <f t="shared" si="98"/>
        <v>-9.3204277654002382E-2</v>
      </c>
    </row>
    <row r="357" spans="1:16">
      <c r="A357" s="68">
        <f t="shared" si="83"/>
        <v>2.0527054108216616</v>
      </c>
      <c r="B357" s="71">
        <f t="shared" si="90"/>
        <v>-2.2135995036165266</v>
      </c>
      <c r="C357" s="71">
        <f t="shared" si="84"/>
        <v>0.20527054108216616</v>
      </c>
      <c r="D357" s="71">
        <f t="shared" si="85"/>
        <v>4.9421587574474986</v>
      </c>
      <c r="E357" s="65">
        <f t="shared" si="86"/>
        <v>-0.44790133467096377</v>
      </c>
      <c r="F357" s="65">
        <f t="shared" si="87"/>
        <v>4.1534590683238851E-2</v>
      </c>
      <c r="G357" s="66">
        <f t="shared" si="88"/>
        <v>8.5258279031747361E-2</v>
      </c>
      <c r="H357" s="66">
        <f t="shared" si="89"/>
        <v>0.91940949319333121</v>
      </c>
      <c r="I357" s="67">
        <f t="shared" si="91"/>
        <v>1.8872768414387526</v>
      </c>
      <c r="J357" s="67">
        <f t="shared" si="92"/>
        <v>-0.17501013068581081</v>
      </c>
      <c r="K357" s="65">
        <f t="shared" si="93"/>
        <v>0.44982299610319487</v>
      </c>
      <c r="L357" s="65">
        <f t="shared" si="94"/>
        <v>3.0491255318622623</v>
      </c>
      <c r="M357" s="66">
        <f t="shared" si="95"/>
        <v>0.92335409801303936</v>
      </c>
      <c r="N357" s="66">
        <f t="shared" si="96"/>
        <v>1.4783292050673658</v>
      </c>
      <c r="O357" s="67">
        <f t="shared" si="97"/>
        <v>1.8953739530957208</v>
      </c>
      <c r="P357" s="67">
        <f t="shared" si="98"/>
        <v>-9.2467121727530785E-2</v>
      </c>
    </row>
    <row r="358" spans="1:16">
      <c r="A358" s="68">
        <f t="shared" si="83"/>
        <v>2.0585170340681547</v>
      </c>
      <c r="B358" s="71">
        <f t="shared" si="90"/>
        <v>-2.237492379548752</v>
      </c>
      <c r="C358" s="71">
        <f t="shared" si="84"/>
        <v>0.20585170340681547</v>
      </c>
      <c r="D358" s="71">
        <f t="shared" si="85"/>
        <v>5.0487470723342245</v>
      </c>
      <c r="E358" s="65">
        <f t="shared" si="86"/>
        <v>-0.44317775231989898</v>
      </c>
      <c r="F358" s="65">
        <f t="shared" si="87"/>
        <v>4.0772829467894602E-2</v>
      </c>
      <c r="G358" s="66">
        <f t="shared" si="88"/>
        <v>8.3931563986817045E-2</v>
      </c>
      <c r="H358" s="66">
        <f t="shared" si="89"/>
        <v>0.91228895227054974</v>
      </c>
      <c r="I358" s="67">
        <f t="shared" si="91"/>
        <v>1.8779623482411163</v>
      </c>
      <c r="J358" s="67">
        <f t="shared" si="92"/>
        <v>-0.17277455416284418</v>
      </c>
      <c r="K358" s="65">
        <f t="shared" si="93"/>
        <v>0.44504937228821673</v>
      </c>
      <c r="L358" s="65">
        <f t="shared" si="94"/>
        <v>3.0498498403947107</v>
      </c>
      <c r="M358" s="66">
        <f t="shared" si="95"/>
        <v>0.9161417138566339</v>
      </c>
      <c r="N358" s="66">
        <f t="shared" si="96"/>
        <v>1.4790535135998142</v>
      </c>
      <c r="O358" s="67">
        <f t="shared" si="97"/>
        <v>1.8858933235942741</v>
      </c>
      <c r="P358" s="67">
        <f t="shared" si="98"/>
        <v>-9.1742813195082387E-2</v>
      </c>
    </row>
    <row r="359" spans="1:16">
      <c r="A359" s="68">
        <f t="shared" si="83"/>
        <v>2.0643286573146478</v>
      </c>
      <c r="B359" s="71">
        <f t="shared" si="90"/>
        <v>-2.2614528054104968</v>
      </c>
      <c r="C359" s="71">
        <f t="shared" si="84"/>
        <v>0.2064328657314648</v>
      </c>
      <c r="D359" s="71">
        <f t="shared" si="85"/>
        <v>5.1567833191531109</v>
      </c>
      <c r="E359" s="65">
        <f t="shared" si="86"/>
        <v>-0.43853942767211151</v>
      </c>
      <c r="F359" s="65">
        <f t="shared" si="87"/>
        <v>4.0031324365470314E-2</v>
      </c>
      <c r="G359" s="66">
        <f t="shared" si="88"/>
        <v>8.2637810077898471E-2</v>
      </c>
      <c r="H359" s="66">
        <f t="shared" si="89"/>
        <v>0.90528950790590401</v>
      </c>
      <c r="I359" s="67">
        <f t="shared" si="91"/>
        <v>1.8688150743364331</v>
      </c>
      <c r="J359" s="67">
        <f t="shared" si="92"/>
        <v>-0.17059159952153102</v>
      </c>
      <c r="K359" s="65">
        <f t="shared" si="93"/>
        <v>0.44036273292983891</v>
      </c>
      <c r="L359" s="65">
        <f t="shared" si="94"/>
        <v>3.0505616411333127</v>
      </c>
      <c r="M359" s="66">
        <f t="shared" si="95"/>
        <v>0.90905340920046318</v>
      </c>
      <c r="N359" s="66">
        <f t="shared" si="96"/>
        <v>1.4797653143384162</v>
      </c>
      <c r="O359" s="67">
        <f t="shared" si="97"/>
        <v>1.8765850036420952</v>
      </c>
      <c r="P359" s="67">
        <f t="shared" si="98"/>
        <v>-9.103101245648039E-2</v>
      </c>
    </row>
    <row r="360" spans="1:16">
      <c r="A360" s="68">
        <f t="shared" si="83"/>
        <v>2.0701402805611409</v>
      </c>
      <c r="B360" s="71">
        <f t="shared" si="90"/>
        <v>-2.285480781201759</v>
      </c>
      <c r="C360" s="71">
        <f t="shared" si="84"/>
        <v>0.2070140280561141</v>
      </c>
      <c r="D360" s="71">
        <f t="shared" si="85"/>
        <v>5.2662772090546204</v>
      </c>
      <c r="E360" s="65">
        <f t="shared" si="86"/>
        <v>-0.43398413916992395</v>
      </c>
      <c r="F360" s="65">
        <f t="shared" si="87"/>
        <v>3.9309367858604685E-2</v>
      </c>
      <c r="G360" s="66">
        <f t="shared" si="88"/>
        <v>8.1375905807493001E-2</v>
      </c>
      <c r="H360" s="66">
        <f t="shared" si="89"/>
        <v>0.89840804762031157</v>
      </c>
      <c r="I360" s="67">
        <f t="shared" si="91"/>
        <v>1.8598306877590987</v>
      </c>
      <c r="J360" s="67">
        <f t="shared" si="92"/>
        <v>-0.16845954047924053</v>
      </c>
      <c r="K360" s="65">
        <f t="shared" si="93"/>
        <v>0.43576078237090476</v>
      </c>
      <c r="L360" s="65">
        <f t="shared" si="94"/>
        <v>3.051261261787924</v>
      </c>
      <c r="M360" s="66">
        <f t="shared" si="95"/>
        <v>0.902085948274847</v>
      </c>
      <c r="N360" s="66">
        <f t="shared" si="96"/>
        <v>1.4804649349930274</v>
      </c>
      <c r="O360" s="67">
        <f t="shared" si="97"/>
        <v>1.8674444580519547</v>
      </c>
      <c r="P360" s="67">
        <f t="shared" si="98"/>
        <v>-9.0331391801869249E-2</v>
      </c>
    </row>
    <row r="361" spans="1:16">
      <c r="A361" s="68">
        <f t="shared" si="83"/>
        <v>2.0759519038076339</v>
      </c>
      <c r="B361" s="71">
        <f t="shared" si="90"/>
        <v>-2.3095763069225397</v>
      </c>
      <c r="C361" s="71">
        <f t="shared" si="84"/>
        <v>0.20759519038076341</v>
      </c>
      <c r="D361" s="71">
        <f t="shared" si="85"/>
        <v>5.3772384805671827</v>
      </c>
      <c r="E361" s="65">
        <f t="shared" si="86"/>
        <v>-0.42950974097003958</v>
      </c>
      <c r="F361" s="65">
        <f t="shared" si="87"/>
        <v>3.8606282970523299E-2</v>
      </c>
      <c r="G361" s="66">
        <f t="shared" si="88"/>
        <v>8.0144786631594078E-2</v>
      </c>
      <c r="H361" s="66">
        <f t="shared" si="89"/>
        <v>0.89164156447067733</v>
      </c>
      <c r="I361" s="67">
        <f t="shared" si="91"/>
        <v>1.8510050032769199</v>
      </c>
      <c r="J361" s="67">
        <f t="shared" si="92"/>
        <v>-0.16637672238811432</v>
      </c>
      <c r="K361" s="65">
        <f t="shared" si="93"/>
        <v>0.43124130446068198</v>
      </c>
      <c r="L361" s="65">
        <f t="shared" si="94"/>
        <v>3.0519490186933598</v>
      </c>
      <c r="M361" s="66">
        <f t="shared" si="95"/>
        <v>0.89523620699564022</v>
      </c>
      <c r="N361" s="66">
        <f t="shared" si="96"/>
        <v>1.4811526918984632</v>
      </c>
      <c r="O361" s="67">
        <f t="shared" si="97"/>
        <v>1.8584673082701244</v>
      </c>
      <c r="P361" s="67">
        <f t="shared" si="98"/>
        <v>-8.9643634896433275E-2</v>
      </c>
    </row>
    <row r="362" spans="1:16">
      <c r="A362" s="68">
        <f t="shared" si="83"/>
        <v>2.081763527054127</v>
      </c>
      <c r="B362" s="71">
        <f t="shared" si="90"/>
        <v>-2.3337393825728387</v>
      </c>
      <c r="C362" s="71">
        <f t="shared" si="84"/>
        <v>0.20817635270541271</v>
      </c>
      <c r="D362" s="71">
        <f t="shared" si="85"/>
        <v>5.4896768995971836</v>
      </c>
      <c r="E362" s="65">
        <f t="shared" si="86"/>
        <v>-0.42511415976850686</v>
      </c>
      <c r="F362" s="65">
        <f t="shared" si="87"/>
        <v>3.7921421699825007E-2</v>
      </c>
      <c r="G362" s="66">
        <f t="shared" si="88"/>
        <v>7.8943432588734611E-2</v>
      </c>
      <c r="H362" s="66">
        <f t="shared" si="89"/>
        <v>0.88498715264033856</v>
      </c>
      <c r="I362" s="67">
        <f t="shared" si="91"/>
        <v>1.8423339762781403</v>
      </c>
      <c r="J362" s="67">
        <f t="shared" si="92"/>
        <v>-0.16434155866368388</v>
      </c>
      <c r="K362" s="65">
        <f t="shared" si="93"/>
        <v>0.42680215915505809</v>
      </c>
      <c r="L362" s="65">
        <f t="shared" si="94"/>
        <v>3.0526252172981581</v>
      </c>
      <c r="M362" s="66">
        <f t="shared" si="95"/>
        <v>0.88850116819695069</v>
      </c>
      <c r="N362" s="66">
        <f t="shared" si="96"/>
        <v>1.4818288905032617</v>
      </c>
      <c r="O362" s="67">
        <f t="shared" si="97"/>
        <v>1.8496493256973963</v>
      </c>
      <c r="P362" s="67">
        <f t="shared" si="98"/>
        <v>-8.8967436291634894E-2</v>
      </c>
    </row>
    <row r="363" spans="1:16">
      <c r="A363" s="68">
        <f t="shared" si="83"/>
        <v>2.0875751503006201</v>
      </c>
      <c r="B363" s="71">
        <f t="shared" si="90"/>
        <v>-2.3579700081526571</v>
      </c>
      <c r="C363" s="71">
        <f t="shared" si="84"/>
        <v>0.20875751503006201</v>
      </c>
      <c r="D363" s="71">
        <f t="shared" si="85"/>
        <v>5.6036022594289685</v>
      </c>
      <c r="E363" s="65">
        <f t="shared" si="86"/>
        <v>-0.420795391783025</v>
      </c>
      <c r="F363" s="65">
        <f t="shared" si="87"/>
        <v>3.7254163547884515E-2</v>
      </c>
      <c r="G363" s="66">
        <f t="shared" si="88"/>
        <v>7.7770866067798899E-2</v>
      </c>
      <c r="H363" s="66">
        <f t="shared" si="89"/>
        <v>0.87844200324725674</v>
      </c>
      <c r="I363" s="67">
        <f t="shared" si="91"/>
        <v>1.8338136969592698</v>
      </c>
      <c r="J363" s="67">
        <f t="shared" si="92"/>
        <v>-0.16235252742049469</v>
      </c>
      <c r="K363" s="65">
        <f t="shared" si="93"/>
        <v>0.42244127928918362</v>
      </c>
      <c r="L363" s="65">
        <f t="shared" si="94"/>
        <v>3.0532901526283971</v>
      </c>
      <c r="M363" s="66">
        <f t="shared" si="95"/>
        <v>0.88187791710530372</v>
      </c>
      <c r="N363" s="66">
        <f t="shared" si="96"/>
        <v>1.4824938258335008</v>
      </c>
      <c r="O363" s="67">
        <f t="shared" si="97"/>
        <v>1.840986425347902</v>
      </c>
      <c r="P363" s="67">
        <f t="shared" si="98"/>
        <v>-8.8302500961395858E-2</v>
      </c>
    </row>
    <row r="364" spans="1:16">
      <c r="A364" s="68">
        <f t="shared" si="83"/>
        <v>2.0933867735471132</v>
      </c>
      <c r="B364" s="71">
        <f t="shared" si="90"/>
        <v>-2.382268183661993</v>
      </c>
      <c r="C364" s="71">
        <f t="shared" si="84"/>
        <v>0.20933867735471134</v>
      </c>
      <c r="D364" s="71">
        <f t="shared" si="85"/>
        <v>5.7190243807248304</v>
      </c>
      <c r="E364" s="65">
        <f t="shared" si="86"/>
        <v>-0.41655149988363288</v>
      </c>
      <c r="F364" s="65">
        <f t="shared" si="87"/>
        <v>3.6603914132672347E-2</v>
      </c>
      <c r="G364" s="66">
        <f t="shared" si="88"/>
        <v>7.6626149705390542E-2</v>
      </c>
      <c r="H364" s="66">
        <f t="shared" si="89"/>
        <v>0.87200340035760893</v>
      </c>
      <c r="I364" s="67">
        <f t="shared" si="91"/>
        <v>1.8254403847967267</v>
      </c>
      <c r="J364" s="67">
        <f t="shared" si="92"/>
        <v>-0.16040816830110557</v>
      </c>
      <c r="K364" s="65">
        <f t="shared" si="93"/>
        <v>0.41815666751247221</v>
      </c>
      <c r="L364" s="65">
        <f t="shared" si="94"/>
        <v>3.0539441097280404</v>
      </c>
      <c r="M364" s="66">
        <f t="shared" si="95"/>
        <v>0.87536363704114728</v>
      </c>
      <c r="N364" s="66">
        <f t="shared" si="96"/>
        <v>1.4831477829331441</v>
      </c>
      <c r="O364" s="67">
        <f t="shared" si="97"/>
        <v>1.8324746598260335</v>
      </c>
      <c r="P364" s="67">
        <f t="shared" si="98"/>
        <v>-8.7648543861752623E-2</v>
      </c>
    </row>
    <row r="365" spans="1:16">
      <c r="A365" s="68">
        <f t="shared" si="83"/>
        <v>2.0991983967936063</v>
      </c>
      <c r="B365" s="71">
        <f t="shared" si="90"/>
        <v>-2.4066339091008473</v>
      </c>
      <c r="C365" s="71">
        <f t="shared" si="84"/>
        <v>0.20991983967936065</v>
      </c>
      <c r="D365" s="71">
        <f t="shared" si="85"/>
        <v>5.8359531115250336</v>
      </c>
      <c r="E365" s="65">
        <f t="shared" si="86"/>
        <v>-0.41238061086339894</v>
      </c>
      <c r="F365" s="65">
        <f t="shared" si="87"/>
        <v>3.5970103883254986E-2</v>
      </c>
      <c r="G365" s="66">
        <f t="shared" si="88"/>
        <v>7.5508384404228343E-2</v>
      </c>
      <c r="H365" s="66">
        <f t="shared" si="89"/>
        <v>0.86566871719321514</v>
      </c>
      <c r="I365" s="67">
        <f t="shared" si="91"/>
        <v>1.8172103832863751</v>
      </c>
      <c r="J365" s="67">
        <f t="shared" si="92"/>
        <v>-0.15850707948583148</v>
      </c>
      <c r="K365" s="65">
        <f t="shared" si="93"/>
        <v>0.41394639337653644</v>
      </c>
      <c r="L365" s="65">
        <f t="shared" si="94"/>
        <v>3.0545873640771806</v>
      </c>
      <c r="M365" s="66">
        <f t="shared" si="95"/>
        <v>0.86895560533452076</v>
      </c>
      <c r="N365" s="66">
        <f t="shared" si="96"/>
        <v>1.483791037282284</v>
      </c>
      <c r="O365" s="67">
        <f t="shared" si="97"/>
        <v>1.8241102136030438</v>
      </c>
      <c r="P365" s="67">
        <f t="shared" si="98"/>
        <v>-8.7005289512612563E-2</v>
      </c>
    </row>
    <row r="366" spans="1:16">
      <c r="A366" s="68">
        <f t="shared" si="83"/>
        <v>2.1050100200400994</v>
      </c>
      <c r="B366" s="71">
        <f t="shared" si="90"/>
        <v>-2.43106718446922</v>
      </c>
      <c r="C366" s="71">
        <f t="shared" si="84"/>
        <v>0.21050100200400995</v>
      </c>
      <c r="D366" s="71">
        <f t="shared" si="85"/>
        <v>5.9543983272477927</v>
      </c>
      <c r="E366" s="65">
        <f t="shared" si="86"/>
        <v>-0.40828091284126328</v>
      </c>
      <c r="F366" s="65">
        <f t="shared" si="87"/>
        <v>3.5352186809663184E-2</v>
      </c>
      <c r="G366" s="66">
        <f t="shared" si="88"/>
        <v>7.441670746467044E-2</v>
      </c>
      <c r="H366" s="66">
        <f t="shared" si="89"/>
        <v>0.85943541252197764</v>
      </c>
      <c r="I366" s="67">
        <f t="shared" si="91"/>
        <v>1.8091201549360592</v>
      </c>
      <c r="J366" s="67">
        <f t="shared" si="92"/>
        <v>-0.15664791487152413</v>
      </c>
      <c r="K366" s="65">
        <f t="shared" si="93"/>
        <v>0.4098085905672556</v>
      </c>
      <c r="L366" s="65">
        <f t="shared" si="94"/>
        <v>3.055220181989462</v>
      </c>
      <c r="M366" s="66">
        <f t="shared" si="95"/>
        <v>0.86265118944258357</v>
      </c>
      <c r="N366" s="66">
        <f t="shared" si="96"/>
        <v>1.4844238551945652</v>
      </c>
      <c r="O366" s="67">
        <f t="shared" si="97"/>
        <v>1.8158893975761483</v>
      </c>
      <c r="P366" s="67">
        <f t="shared" si="98"/>
        <v>-8.6372471600331333E-2</v>
      </c>
    </row>
    <row r="367" spans="1:16">
      <c r="A367" s="68">
        <f t="shared" si="83"/>
        <v>2.1108216432865925</v>
      </c>
      <c r="B367" s="71">
        <f t="shared" si="90"/>
        <v>-2.4555680097671111</v>
      </c>
      <c r="C367" s="71">
        <f t="shared" si="84"/>
        <v>0.21108216432865926</v>
      </c>
      <c r="D367" s="71">
        <f t="shared" si="85"/>
        <v>6.074369930689282</v>
      </c>
      <c r="E367" s="65">
        <f t="shared" si="86"/>
        <v>-0.40425065278967431</v>
      </c>
      <c r="F367" s="65">
        <f t="shared" si="87"/>
        <v>3.4749639343204596E-2</v>
      </c>
      <c r="G367" s="66">
        <f t="shared" si="88"/>
        <v>7.3350290822039546E-2</v>
      </c>
      <c r="H367" s="66">
        <f t="shared" si="89"/>
        <v>0.85330102722117807</v>
      </c>
      <c r="I367" s="67">
        <f t="shared" si="91"/>
        <v>1.8011662764971446</v>
      </c>
      <c r="J367" s="67">
        <f t="shared" si="92"/>
        <v>-0.15482938140852698</v>
      </c>
      <c r="K367" s="65">
        <f t="shared" si="93"/>
        <v>0.40574145427274327</v>
      </c>
      <c r="L367" s="65">
        <f t="shared" si="94"/>
        <v>3.0558428209898802</v>
      </c>
      <c r="M367" s="66">
        <f t="shared" si="95"/>
        <v>0.85644784325748369</v>
      </c>
      <c r="N367" s="66">
        <f t="shared" si="96"/>
        <v>1.4850464941949837</v>
      </c>
      <c r="O367" s="67">
        <f t="shared" si="97"/>
        <v>1.8078086438940197</v>
      </c>
      <c r="P367" s="67">
        <f t="shared" si="98"/>
        <v>-8.574983259991302E-2</v>
      </c>
    </row>
    <row r="368" spans="1:16">
      <c r="A368" s="68">
        <f t="shared" si="83"/>
        <v>2.1166332665330856</v>
      </c>
      <c r="B368" s="71">
        <f t="shared" si="90"/>
        <v>-2.4801363849945197</v>
      </c>
      <c r="C368" s="71">
        <f t="shared" si="84"/>
        <v>0.21166332665330856</v>
      </c>
      <c r="D368" s="71">
        <f t="shared" si="85"/>
        <v>6.1958778520236297</v>
      </c>
      <c r="E368" s="65">
        <f t="shared" si="86"/>
        <v>-0.40028813418012826</v>
      </c>
      <c r="F368" s="65">
        <f t="shared" si="87"/>
        <v>3.4161959242656373E-2</v>
      </c>
      <c r="G368" s="66">
        <f t="shared" si="88"/>
        <v>7.230833938295389E-2</v>
      </c>
      <c r="H368" s="66">
        <f t="shared" si="89"/>
        <v>0.8472631810041189</v>
      </c>
      <c r="I368" s="67">
        <f t="shared" si="91"/>
        <v>1.793345434421961</v>
      </c>
      <c r="J368" s="67">
        <f t="shared" si="92"/>
        <v>-0.15305023658572464</v>
      </c>
      <c r="K368" s="65">
        <f t="shared" si="93"/>
        <v>0.40174323867951445</v>
      </c>
      <c r="L368" s="65">
        <f t="shared" si="94"/>
        <v>3.0564555301740781</v>
      </c>
      <c r="M368" s="66">
        <f t="shared" si="95"/>
        <v>0.85034310359380161</v>
      </c>
      <c r="N368" s="66">
        <f t="shared" si="96"/>
        <v>1.4856592033791818</v>
      </c>
      <c r="O368" s="67">
        <f t="shared" si="97"/>
        <v>1.79986450103363</v>
      </c>
      <c r="P368" s="67">
        <f t="shared" si="98"/>
        <v>-8.5137123415714791E-2</v>
      </c>
    </row>
    <row r="369" spans="1:16">
      <c r="A369" s="68">
        <f t="shared" si="83"/>
        <v>2.1224448897795787</v>
      </c>
      <c r="B369" s="71">
        <f t="shared" si="90"/>
        <v>-2.5047723101514476</v>
      </c>
      <c r="C369" s="71">
        <f t="shared" si="84"/>
        <v>0.21224448897795789</v>
      </c>
      <c r="D369" s="71">
        <f t="shared" si="85"/>
        <v>6.3189320488029335</v>
      </c>
      <c r="E369" s="65">
        <f t="shared" si="86"/>
        <v>-0.39639171474014423</v>
      </c>
      <c r="F369" s="65">
        <f t="shared" si="87"/>
        <v>3.3588664562102036E-2</v>
      </c>
      <c r="G369" s="66">
        <f t="shared" si="88"/>
        <v>7.1290089454353903E-2</v>
      </c>
      <c r="H369" s="66">
        <f t="shared" si="89"/>
        <v>0.84131956930118357</v>
      </c>
      <c r="I369" s="67">
        <f t="shared" si="91"/>
        <v>1.7856544205348532</v>
      </c>
      <c r="J369" s="67">
        <f t="shared" si="92"/>
        <v>-0.15130928605432248</v>
      </c>
      <c r="K369" s="65">
        <f t="shared" si="93"/>
        <v>0.39781225458964592</v>
      </c>
      <c r="L369" s="65">
        <f t="shared" si="94"/>
        <v>3.057058550550185</v>
      </c>
      <c r="M369" s="66">
        <f t="shared" si="95"/>
        <v>0.84433458684548668</v>
      </c>
      <c r="N369" s="66">
        <f t="shared" si="96"/>
        <v>1.4862622237552887</v>
      </c>
      <c r="O369" s="67">
        <f t="shared" si="97"/>
        <v>1.7920536291143554</v>
      </c>
      <c r="P369" s="67">
        <f t="shared" si="98"/>
        <v>-8.4534103039607927E-2</v>
      </c>
    </row>
    <row r="370" spans="1:16">
      <c r="A370" s="68">
        <f t="shared" si="83"/>
        <v>2.1282565130260718</v>
      </c>
      <c r="B370" s="71">
        <f t="shared" si="90"/>
        <v>-2.529475785237894</v>
      </c>
      <c r="C370" s="71">
        <f t="shared" si="84"/>
        <v>0.21282565130260719</v>
      </c>
      <c r="D370" s="71">
        <f t="shared" si="85"/>
        <v>6.4435425059572395</v>
      </c>
      <c r="E370" s="65">
        <f t="shared" si="86"/>
        <v>-0.39255980431561072</v>
      </c>
      <c r="F370" s="65">
        <f t="shared" si="87"/>
        <v>3.3029292676480949E-2</v>
      </c>
      <c r="G370" s="66">
        <f t="shared" si="88"/>
        <v>7.0294807259364919E-2</v>
      </c>
      <c r="H370" s="66">
        <f t="shared" si="89"/>
        <v>0.8354679602869387</v>
      </c>
      <c r="I370" s="67">
        <f t="shared" si="91"/>
        <v>1.7780901279052848</v>
      </c>
      <c r="J370" s="67">
        <f t="shared" si="92"/>
        <v>-0.14960538138165577</v>
      </c>
      <c r="K370" s="65">
        <f t="shared" si="93"/>
        <v>0.39394686715218236</v>
      </c>
      <c r="L370" s="65">
        <f t="shared" si="94"/>
        <v>3.0576521153641769</v>
      </c>
      <c r="M370" s="66">
        <f t="shared" si="95"/>
        <v>0.83841998580284871</v>
      </c>
      <c r="N370" s="66">
        <f t="shared" si="96"/>
        <v>1.4868557885692801</v>
      </c>
      <c r="O370" s="67">
        <f t="shared" si="97"/>
        <v>1.7843727954361395</v>
      </c>
      <c r="P370" s="67">
        <f t="shared" si="98"/>
        <v>-8.3940538225616368E-2</v>
      </c>
    </row>
    <row r="371" spans="1:16">
      <c r="A371" s="68">
        <f t="shared" si="83"/>
        <v>2.1340681362725649</v>
      </c>
      <c r="B371" s="71">
        <f t="shared" si="90"/>
        <v>-2.5542468102538587</v>
      </c>
      <c r="C371" s="71">
        <f t="shared" si="84"/>
        <v>0.2134068136272565</v>
      </c>
      <c r="D371" s="71">
        <f t="shared" si="85"/>
        <v>6.5697192357945502</v>
      </c>
      <c r="E371" s="65">
        <f t="shared" si="86"/>
        <v>-0.38879086283280795</v>
      </c>
      <c r="F371" s="65">
        <f t="shared" si="87"/>
        <v>3.2483399361197637E-2</v>
      </c>
      <c r="G371" s="66">
        <f t="shared" si="88"/>
        <v>6.9321787534548471E-2</v>
      </c>
      <c r="H371" s="66">
        <f t="shared" si="89"/>
        <v>0.82970619204541285</v>
      </c>
      <c r="I371" s="67">
        <f t="shared" si="91"/>
        <v>1.770649546912161</v>
      </c>
      <c r="J371" s="67">
        <f t="shared" si="92"/>
        <v>-0.14793741792693657</v>
      </c>
      <c r="K371" s="65">
        <f t="shared" si="93"/>
        <v>0.39014549370246265</v>
      </c>
      <c r="L371" s="65">
        <f t="shared" si="94"/>
        <v>3.0582364504096784</v>
      </c>
      <c r="M371" s="66">
        <f t="shared" si="95"/>
        <v>0.83259706662075417</v>
      </c>
      <c r="N371" s="66">
        <f t="shared" si="96"/>
        <v>1.4874401236147821</v>
      </c>
      <c r="O371" s="67">
        <f t="shared" si="97"/>
        <v>1.7768188702293575</v>
      </c>
      <c r="P371" s="67">
        <f t="shared" si="98"/>
        <v>-8.3356203180114649E-2</v>
      </c>
    </row>
    <row r="372" spans="1:16">
      <c r="A372" s="68">
        <f t="shared" si="83"/>
        <v>2.139879759519058</v>
      </c>
      <c r="B372" s="71">
        <f t="shared" si="90"/>
        <v>-2.5790853851993409</v>
      </c>
      <c r="C372" s="71">
        <f t="shared" si="84"/>
        <v>0.2139879759519058</v>
      </c>
      <c r="D372" s="71">
        <f t="shared" si="85"/>
        <v>6.6974722780008262</v>
      </c>
      <c r="E372" s="65">
        <f t="shared" si="86"/>
        <v>-0.38508339835475808</v>
      </c>
      <c r="F372" s="65">
        <f t="shared" si="87"/>
        <v>3.1950557922395838E-2</v>
      </c>
      <c r="G372" s="66">
        <f t="shared" si="88"/>
        <v>6.8370352203476134E-2</v>
      </c>
      <c r="H372" s="66">
        <f t="shared" si="89"/>
        <v>0.82403216986616135</v>
      </c>
      <c r="I372" s="67">
        <f t="shared" si="91"/>
        <v>1.7633297614891688</v>
      </c>
      <c r="J372" s="67">
        <f t="shared" si="92"/>
        <v>-0.14630433283140781</v>
      </c>
      <c r="K372" s="65">
        <f t="shared" si="93"/>
        <v>0.38640660170344099</v>
      </c>
      <c r="L372" s="65">
        <f t="shared" si="94"/>
        <v>3.0588117743230683</v>
      </c>
      <c r="M372" s="66">
        <f t="shared" si="95"/>
        <v>0.8268636659297357</v>
      </c>
      <c r="N372" s="66">
        <f t="shared" si="96"/>
        <v>1.4880154475281719</v>
      </c>
      <c r="O372" s="67">
        <f t="shared" si="97"/>
        <v>1.7693888226047694</v>
      </c>
      <c r="P372" s="67">
        <f t="shared" si="98"/>
        <v>-8.27808792667247E-2</v>
      </c>
    </row>
    <row r="373" spans="1:16">
      <c r="A373" s="68">
        <f t="shared" si="83"/>
        <v>2.145691382765551</v>
      </c>
      <c r="B373" s="71">
        <f t="shared" si="90"/>
        <v>-2.6039915100743425</v>
      </c>
      <c r="C373" s="71">
        <f t="shared" si="84"/>
        <v>0.2145691382765551</v>
      </c>
      <c r="D373" s="71">
        <f t="shared" si="85"/>
        <v>6.8268116996399977</v>
      </c>
      <c r="E373" s="65">
        <f t="shared" si="86"/>
        <v>-0.38143596522688039</v>
      </c>
      <c r="F373" s="65">
        <f t="shared" si="87"/>
        <v>3.1430358374740307E-2</v>
      </c>
      <c r="G373" s="66">
        <f t="shared" si="88"/>
        <v>6.7439849121913351E-2</v>
      </c>
      <c r="H373" s="66">
        <f t="shared" si="89"/>
        <v>0.81844386366417765</v>
      </c>
      <c r="I373" s="67">
        <f t="shared" si="91"/>
        <v>1.7561279455415695</v>
      </c>
      <c r="J373" s="67">
        <f t="shared" si="92"/>
        <v>-0.1447051031158984</v>
      </c>
      <c r="K373" s="65">
        <f t="shared" si="93"/>
        <v>0.38272870678344278</v>
      </c>
      <c r="L373" s="65">
        <f t="shared" si="94"/>
        <v>3.0593782988646865</v>
      </c>
      <c r="M373" s="66">
        <f t="shared" si="95"/>
        <v>0.8212176880822365</v>
      </c>
      <c r="N373" s="66">
        <f t="shared" si="96"/>
        <v>1.4885819720697899</v>
      </c>
      <c r="O373" s="67">
        <f t="shared" si="97"/>
        <v>1.7620797166927029</v>
      </c>
      <c r="P373" s="67">
        <f t="shared" si="98"/>
        <v>-8.2214354725106645E-2</v>
      </c>
    </row>
    <row r="374" spans="1:16">
      <c r="A374" s="68">
        <f t="shared" si="83"/>
        <v>2.1515030060120441</v>
      </c>
      <c r="B374" s="71">
        <f t="shared" si="90"/>
        <v>-2.6289651848788624</v>
      </c>
      <c r="C374" s="71">
        <f t="shared" si="84"/>
        <v>0.21515030060120444</v>
      </c>
      <c r="D374" s="71">
        <f t="shared" si="85"/>
        <v>6.9577475951539407</v>
      </c>
      <c r="E374" s="65">
        <f t="shared" si="86"/>
        <v>-0.37784716230722887</v>
      </c>
      <c r="F374" s="65">
        <f t="shared" si="87"/>
        <v>3.0922406663768064E-2</v>
      </c>
      <c r="G374" s="66">
        <f t="shared" si="88"/>
        <v>6.6529650890223849E-2</v>
      </c>
      <c r="H374" s="66">
        <f t="shared" si="89"/>
        <v>0.81293930551712368</v>
      </c>
      <c r="I374" s="67">
        <f t="shared" si="91"/>
        <v>1.749041359525435</v>
      </c>
      <c r="J374" s="67">
        <f t="shared" si="92"/>
        <v>-0.14313874387924849</v>
      </c>
      <c r="K374" s="65">
        <f t="shared" si="93"/>
        <v>0.37911037086514104</v>
      </c>
      <c r="L374" s="65">
        <f t="shared" si="94"/>
        <v>3.0599362291869063</v>
      </c>
      <c r="M374" s="66">
        <f t="shared" si="95"/>
        <v>0.81565710252669199</v>
      </c>
      <c r="N374" s="66">
        <f t="shared" si="96"/>
        <v>1.4891399023920098</v>
      </c>
      <c r="O374" s="67">
        <f t="shared" si="97"/>
        <v>1.7548887079612516</v>
      </c>
      <c r="P374" s="67">
        <f t="shared" si="98"/>
        <v>-8.1656424402886743E-2</v>
      </c>
    </row>
    <row r="375" spans="1:16">
      <c r="A375" s="68">
        <f t="shared" si="83"/>
        <v>2.1573146292585372</v>
      </c>
      <c r="B375" s="71">
        <f t="shared" si="90"/>
        <v>-2.6540064096128999</v>
      </c>
      <c r="C375" s="71">
        <f t="shared" si="84"/>
        <v>0.21573146292585374</v>
      </c>
      <c r="D375" s="71">
        <f t="shared" si="85"/>
        <v>7.0902900863624847</v>
      </c>
      <c r="E375" s="65">
        <f t="shared" si="86"/>
        <v>-0.37431563127686907</v>
      </c>
      <c r="F375" s="65">
        <f t="shared" si="87"/>
        <v>3.0426323930073496E-2</v>
      </c>
      <c r="G375" s="66">
        <f t="shared" si="88"/>
        <v>6.5639153728906663E-2</v>
      </c>
      <c r="H375" s="66">
        <f t="shared" si="89"/>
        <v>0.8075165873137341</v>
      </c>
      <c r="I375" s="67">
        <f t="shared" si="91"/>
        <v>1.7420673471808474</v>
      </c>
      <c r="J375" s="67">
        <f t="shared" si="92"/>
        <v>-0.1416043065915204</v>
      </c>
      <c r="K375" s="65">
        <f t="shared" si="93"/>
        <v>0.37555020038085291</v>
      </c>
      <c r="L375" s="65">
        <f t="shared" si="94"/>
        <v>3.0604857640897798</v>
      </c>
      <c r="M375" s="66">
        <f t="shared" si="95"/>
        <v>0.81017994130258897</v>
      </c>
      <c r="N375" s="66">
        <f t="shared" si="96"/>
        <v>1.4896894372948832</v>
      </c>
      <c r="O375" s="67">
        <f t="shared" si="97"/>
        <v>1.7478130397038982</v>
      </c>
      <c r="P375" s="67">
        <f t="shared" si="98"/>
        <v>-8.110688950001349E-2</v>
      </c>
    </row>
    <row r="376" spans="1:16">
      <c r="A376" s="68">
        <f t="shared" si="83"/>
        <v>2.1631262525050303</v>
      </c>
      <c r="B376" s="71">
        <f t="shared" si="90"/>
        <v>-2.6791151842764558</v>
      </c>
      <c r="C376" s="71">
        <f t="shared" si="84"/>
        <v>0.21631262525050304</v>
      </c>
      <c r="D376" s="71">
        <f t="shared" si="85"/>
        <v>7.2244493224634327</v>
      </c>
      <c r="E376" s="65">
        <f t="shared" si="86"/>
        <v>-0.37084005502621703</v>
      </c>
      <c r="F376" s="65">
        <f t="shared" si="87"/>
        <v>2.9941745812778926E-2</v>
      </c>
      <c r="G376" s="66">
        <f t="shared" si="88"/>
        <v>6.4767776413454659E-2</v>
      </c>
      <c r="H376" s="66">
        <f t="shared" si="89"/>
        <v>0.80217385850762013</v>
      </c>
      <c r="I376" s="67">
        <f t="shared" si="91"/>
        <v>1.7352033324110887</v>
      </c>
      <c r="J376" s="67">
        <f t="shared" si="92"/>
        <v>-0.14010087747631986</v>
      </c>
      <c r="K376" s="65">
        <f t="shared" si="93"/>
        <v>0.37204684456955789</v>
      </c>
      <c r="L376" s="65">
        <f t="shared" si="94"/>
        <v>3.061027096264918</v>
      </c>
      <c r="M376" s="66">
        <f t="shared" si="95"/>
        <v>0.80478429665006923</v>
      </c>
      <c r="N376" s="66">
        <f t="shared" si="96"/>
        <v>1.4902307694700214</v>
      </c>
      <c r="O376" s="67">
        <f t="shared" si="97"/>
        <v>1.7408500396875608</v>
      </c>
      <c r="P376" s="67">
        <f t="shared" si="98"/>
        <v>-8.0565557324875234E-2</v>
      </c>
    </row>
    <row r="377" spans="1:16">
      <c r="A377" s="68">
        <f t="shared" ref="A377:A440" si="99">A376+$E$6</f>
        <v>2.1689378757515234</v>
      </c>
      <c r="B377" s="71">
        <f t="shared" si="90"/>
        <v>-2.704291508869531</v>
      </c>
      <c r="C377" s="71">
        <f t="shared" ref="C377:C440" si="100">A377*$B$3</f>
        <v>0.21689378757515235</v>
      </c>
      <c r="D377" s="71">
        <f t="shared" ref="D377:D440" si="101">B377^2+C377^2</f>
        <v>7.3602354800325402</v>
      </c>
      <c r="E377" s="65">
        <f t="shared" ref="E377:E440" si="102">$B$1/D377*B377</f>
        <v>-0.36741915611340947</v>
      </c>
      <c r="F377" s="65">
        <f t="shared" ref="F377:F440" si="103">$B$1/D377*C377</f>
        <v>2.9468321789915538E-2</v>
      </c>
      <c r="G377" s="66">
        <f t="shared" ref="G377:G440" si="104">A377*F377</f>
        <v>6.3914959264981738E-2</v>
      </c>
      <c r="H377" s="66">
        <f t="shared" ref="H377:H440" si="105">-A377*E377</f>
        <v>0.79690932397103575</v>
      </c>
      <c r="I377" s="67">
        <f t="shared" si="91"/>
        <v>1.7284468163003208</v>
      </c>
      <c r="J377" s="67">
        <f t="shared" si="92"/>
        <v>-0.13862757597693465</v>
      </c>
      <c r="K377" s="65">
        <f t="shared" si="93"/>
        <v>0.368598993851318</v>
      </c>
      <c r="L377" s="65">
        <f t="shared" si="94"/>
        <v>3.0615604125282383</v>
      </c>
      <c r="M377" s="66">
        <f t="shared" si="95"/>
        <v>0.79946831872802659</v>
      </c>
      <c r="N377" s="66">
        <f t="shared" si="96"/>
        <v>1.490764085733342</v>
      </c>
      <c r="O377" s="67">
        <f t="shared" si="97"/>
        <v>1.7339971169526078</v>
      </c>
      <c r="P377" s="67">
        <f t="shared" si="98"/>
        <v>-8.0032241061554599E-2</v>
      </c>
    </row>
    <row r="378" spans="1:16">
      <c r="A378" s="68">
        <f t="shared" si="99"/>
        <v>2.1747494989980165</v>
      </c>
      <c r="B378" s="71">
        <f t="shared" si="90"/>
        <v>-2.7295353833921236</v>
      </c>
      <c r="C378" s="71">
        <f t="shared" si="100"/>
        <v>0.21747494989980165</v>
      </c>
      <c r="D378" s="71">
        <f t="shared" si="101"/>
        <v>7.4976587630235088</v>
      </c>
      <c r="E378" s="65">
        <f t="shared" si="102"/>
        <v>-0.36405169529099912</v>
      </c>
      <c r="F378" s="65">
        <f t="shared" si="103"/>
        <v>2.9005714553499182E-2</v>
      </c>
      <c r="G378" s="66">
        <f t="shared" si="104"/>
        <v>6.3080163193301828E-2</v>
      </c>
      <c r="H378" s="66">
        <f t="shared" si="105"/>
        <v>0.79172124194347893</v>
      </c>
      <c r="I378" s="67">
        <f t="shared" si="91"/>
        <v>1.7217953742626682</v>
      </c>
      <c r="J378" s="67">
        <f t="shared" si="92"/>
        <v>-0.13718355330134627</v>
      </c>
      <c r="K378" s="65">
        <f t="shared" si="93"/>
        <v>0.36520537827503247</v>
      </c>
      <c r="L378" s="65">
        <f t="shared" si="94"/>
        <v>3.0620858940421622</v>
      </c>
      <c r="M378" s="66">
        <f t="shared" si="95"/>
        <v>0.79423021343500799</v>
      </c>
      <c r="N378" s="66">
        <f t="shared" si="96"/>
        <v>1.4912895672472657</v>
      </c>
      <c r="O378" s="67">
        <f t="shared" si="97"/>
        <v>1.7272517587568712</v>
      </c>
      <c r="P378" s="67">
        <f t="shared" si="98"/>
        <v>-7.9506759547630868E-2</v>
      </c>
    </row>
    <row r="379" spans="1:16">
      <c r="A379" s="68">
        <f t="shared" si="99"/>
        <v>2.1805611222445096</v>
      </c>
      <c r="B379" s="71">
        <f t="shared" si="90"/>
        <v>-2.7548468078442347</v>
      </c>
      <c r="C379" s="71">
        <f t="shared" si="100"/>
        <v>0.21805611222445098</v>
      </c>
      <c r="D379" s="71">
        <f t="shared" si="101"/>
        <v>7.6367294027680126</v>
      </c>
      <c r="E379" s="65">
        <f t="shared" si="102"/>
        <v>-0.36073647009748855</v>
      </c>
      <c r="F379" s="65">
        <f t="shared" si="103"/>
        <v>2.8553599417234066E-2</v>
      </c>
      <c r="G379" s="66">
        <f t="shared" si="104"/>
        <v>6.2262868789364087E-2</v>
      </c>
      <c r="H379" s="66">
        <f t="shared" si="105"/>
        <v>0.78660792207030261</v>
      </c>
      <c r="I379" s="67">
        <f t="shared" si="91"/>
        <v>1.7152466533160409</v>
      </c>
      <c r="J379" s="67">
        <f t="shared" si="92"/>
        <v>-0.13576799104149839</v>
      </c>
      <c r="K379" s="65">
        <f t="shared" si="93"/>
        <v>0.36186476603570583</v>
      </c>
      <c r="L379" s="65">
        <f t="shared" si="94"/>
        <v>3.062603716527815</v>
      </c>
      <c r="M379" s="66">
        <f t="shared" si="95"/>
        <v>0.78906824032756562</v>
      </c>
      <c r="N379" s="66">
        <f t="shared" si="96"/>
        <v>1.4918073897329185</v>
      </c>
      <c r="O379" s="67">
        <f t="shared" si="97"/>
        <v>1.7206115276561769</v>
      </c>
      <c r="P379" s="67">
        <f t="shared" si="98"/>
        <v>-7.8988937061978057E-2</v>
      </c>
    </row>
    <row r="380" spans="1:16">
      <c r="A380" s="68">
        <f t="shared" si="99"/>
        <v>2.1863727454910027</v>
      </c>
      <c r="B380" s="71">
        <f t="shared" si="90"/>
        <v>-2.7802257822258651</v>
      </c>
      <c r="C380" s="71">
        <f t="shared" si="100"/>
        <v>0.21863727454910029</v>
      </c>
      <c r="D380" s="71">
        <f t="shared" si="101"/>
        <v>7.777457657975682</v>
      </c>
      <c r="E380" s="65">
        <f t="shared" si="102"/>
        <v>-0.35747231351041547</v>
      </c>
      <c r="F380" s="65">
        <f t="shared" si="103"/>
        <v>2.8111663754914893E-2</v>
      </c>
      <c r="G380" s="66">
        <f t="shared" si="104"/>
        <v>6.1462575464153187E-2</v>
      </c>
      <c r="H380" s="66">
        <f t="shared" si="105"/>
        <v>0.78156772352678749</v>
      </c>
      <c r="I380" s="67">
        <f t="shared" si="91"/>
        <v>1.7087983694744153</v>
      </c>
      <c r="J380" s="67">
        <f t="shared" si="92"/>
        <v>-0.13438009986250854</v>
      </c>
      <c r="K380" s="65">
        <f t="shared" si="93"/>
        <v>0.35857596205763453</v>
      </c>
      <c r="L380" s="65">
        <f t="shared" si="94"/>
        <v>3.0631140504677545</v>
      </c>
      <c r="M380" s="66">
        <f t="shared" si="95"/>
        <v>0.78398071063102803</v>
      </c>
      <c r="N380" s="66">
        <f t="shared" si="96"/>
        <v>1.492317723672858</v>
      </c>
      <c r="O380" s="67">
        <f t="shared" si="97"/>
        <v>1.7140740587143479</v>
      </c>
      <c r="P380" s="67">
        <f t="shared" si="98"/>
        <v>-7.8478603122038679E-2</v>
      </c>
    </row>
    <row r="381" spans="1:16">
      <c r="A381" s="68">
        <f t="shared" si="99"/>
        <v>2.1921843687374958</v>
      </c>
      <c r="B381" s="71">
        <f t="shared" si="90"/>
        <v>-2.805672306537013</v>
      </c>
      <c r="C381" s="71">
        <f t="shared" si="100"/>
        <v>0.21921843687374959</v>
      </c>
      <c r="D381" s="71">
        <f t="shared" si="101"/>
        <v>7.9198538147340933</v>
      </c>
      <c r="E381" s="65">
        <f t="shared" si="102"/>
        <v>-0.35425809265788988</v>
      </c>
      <c r="F381" s="65">
        <f t="shared" si="103"/>
        <v>2.767960646772491E-2</v>
      </c>
      <c r="G381" s="66">
        <f t="shared" si="104"/>
        <v>6.0678800631351837E-2</v>
      </c>
      <c r="H381" s="66">
        <f t="shared" si="105"/>
        <v>0.77659905322338563</v>
      </c>
      <c r="I381" s="67">
        <f t="shared" si="91"/>
        <v>1.7024483052526445</v>
      </c>
      <c r="J381" s="67">
        <f t="shared" si="92"/>
        <v>-0.13301911825778839</v>
      </c>
      <c r="K381" s="65">
        <f t="shared" si="93"/>
        <v>0.3553378066401241</v>
      </c>
      <c r="L381" s="65">
        <f t="shared" si="94"/>
        <v>3.0636170612997096</v>
      </c>
      <c r="M381" s="66">
        <f t="shared" si="95"/>
        <v>0.7789659853379467</v>
      </c>
      <c r="N381" s="66">
        <f t="shared" si="96"/>
        <v>1.492820734504813</v>
      </c>
      <c r="O381" s="67">
        <f t="shared" si="97"/>
        <v>1.7076370568360482</v>
      </c>
      <c r="P381" s="67">
        <f t="shared" si="98"/>
        <v>-7.7975592290083634E-2</v>
      </c>
    </row>
    <row r="382" spans="1:16">
      <c r="A382" s="68">
        <f t="shared" si="99"/>
        <v>2.1979959919839889</v>
      </c>
      <c r="B382" s="71">
        <f t="shared" si="90"/>
        <v>-2.8311863807776794</v>
      </c>
      <c r="C382" s="71">
        <f t="shared" si="100"/>
        <v>0.21979959919839889</v>
      </c>
      <c r="D382" s="71">
        <f t="shared" si="101"/>
        <v>8.0639281865087913</v>
      </c>
      <c r="E382" s="65">
        <f t="shared" si="102"/>
        <v>-0.35109270758565836</v>
      </c>
      <c r="F382" s="65">
        <f t="shared" si="103"/>
        <v>2.7257137478745239E-2</v>
      </c>
      <c r="G382" s="66">
        <f t="shared" si="104"/>
        <v>5.99110789312386E-2</v>
      </c>
      <c r="H382" s="66">
        <f t="shared" si="105"/>
        <v>0.77170036408808373</v>
      </c>
      <c r="I382" s="67">
        <f t="shared" si="91"/>
        <v>1.6961943072781931</v>
      </c>
      <c r="J382" s="67">
        <f t="shared" si="92"/>
        <v>-0.13168431136629885</v>
      </c>
      <c r="K382" s="65">
        <f t="shared" si="93"/>
        <v>0.35214917416254693</v>
      </c>
      <c r="L382" s="65">
        <f t="shared" si="94"/>
        <v>3.0641129096017954</v>
      </c>
      <c r="M382" s="66">
        <f t="shared" si="95"/>
        <v>0.77402247338974994</v>
      </c>
      <c r="N382" s="66">
        <f t="shared" si="96"/>
        <v>1.4933165828068988</v>
      </c>
      <c r="O382" s="67">
        <f t="shared" si="97"/>
        <v>1.701298294216204</v>
      </c>
      <c r="P382" s="67">
        <f t="shared" si="98"/>
        <v>-7.7479743987997729E-2</v>
      </c>
    </row>
    <row r="383" spans="1:16">
      <c r="A383" s="68">
        <f t="shared" si="99"/>
        <v>2.203807615230482</v>
      </c>
      <c r="B383" s="71">
        <f t="shared" si="90"/>
        <v>-2.8567680049478641</v>
      </c>
      <c r="C383" s="71">
        <f t="shared" si="100"/>
        <v>0.2203807615230482</v>
      </c>
      <c r="D383" s="71">
        <f t="shared" si="101"/>
        <v>8.2096911141432773</v>
      </c>
      <c r="E383" s="65">
        <f t="shared" si="102"/>
        <v>-0.34797509007694039</v>
      </c>
      <c r="F383" s="65">
        <f t="shared" si="103"/>
        <v>2.684397725310108E-2</v>
      </c>
      <c r="G383" s="66">
        <f t="shared" si="104"/>
        <v>5.9158961493457993E-2</v>
      </c>
      <c r="H383" s="66">
        <f t="shared" si="105"/>
        <v>0.7668701534220741</v>
      </c>
      <c r="I383" s="67">
        <f t="shared" si="91"/>
        <v>1.690034284004535</v>
      </c>
      <c r="J383" s="67">
        <f t="shared" si="92"/>
        <v>-0.13037496984840957</v>
      </c>
      <c r="K383" s="65">
        <f t="shared" si="93"/>
        <v>0.34900897184573892</v>
      </c>
      <c r="L383" s="65">
        <f t="shared" si="94"/>
        <v>3.0646017512696364</v>
      </c>
      <c r="M383" s="66">
        <f t="shared" si="95"/>
        <v>0.76914862993740019</v>
      </c>
      <c r="N383" s="66">
        <f t="shared" si="96"/>
        <v>1.4938054244747396</v>
      </c>
      <c r="O383" s="67">
        <f t="shared" si="97"/>
        <v>1.6950556079001347</v>
      </c>
      <c r="P383" s="67">
        <f t="shared" si="98"/>
        <v>-7.6990902320156915E-2</v>
      </c>
    </row>
    <row r="384" spans="1:16">
      <c r="A384" s="68">
        <f t="shared" si="99"/>
        <v>2.2096192384769751</v>
      </c>
      <c r="B384" s="71">
        <f t="shared" si="90"/>
        <v>-2.8824171790475672</v>
      </c>
      <c r="C384" s="71">
        <f t="shared" si="100"/>
        <v>0.22096192384769753</v>
      </c>
      <c r="D384" s="71">
        <f t="shared" si="101"/>
        <v>8.3571529658590098</v>
      </c>
      <c r="E384" s="65">
        <f t="shared" si="102"/>
        <v>-0.34490420252243059</v>
      </c>
      <c r="F384" s="65">
        <f t="shared" si="103"/>
        <v>2.6439856342271154E-2</v>
      </c>
      <c r="G384" s="66">
        <f t="shared" si="104"/>
        <v>5.8422015236449805E-2</v>
      </c>
      <c r="H384" s="66">
        <f t="shared" si="105"/>
        <v>0.76210696132512146</v>
      </c>
      <c r="I384" s="67">
        <f t="shared" si="91"/>
        <v>1.6839662035212164</v>
      </c>
      <c r="J384" s="67">
        <f t="shared" si="92"/>
        <v>-0.12909040881705444</v>
      </c>
      <c r="K384" s="65">
        <f t="shared" si="93"/>
        <v>0.34591613856689851</v>
      </c>
      <c r="L384" s="65">
        <f t="shared" si="94"/>
        <v>3.0650837376858053</v>
      </c>
      <c r="M384" s="66">
        <f t="shared" si="95"/>
        <v>0.76434295467708613</v>
      </c>
      <c r="N384" s="66">
        <f t="shared" si="96"/>
        <v>1.4942874108909086</v>
      </c>
      <c r="O384" s="67">
        <f t="shared" si="97"/>
        <v>1.6889068974488242</v>
      </c>
      <c r="P384" s="67">
        <f t="shared" si="98"/>
        <v>-7.6508915903987965E-2</v>
      </c>
    </row>
    <row r="385" spans="1:16">
      <c r="A385" s="68">
        <f t="shared" si="99"/>
        <v>2.2154308617234681</v>
      </c>
      <c r="B385" s="71">
        <f t="shared" si="90"/>
        <v>-2.9081339030767888</v>
      </c>
      <c r="C385" s="71">
        <f t="shared" si="100"/>
        <v>0.22154308617234683</v>
      </c>
      <c r="D385" s="71">
        <f t="shared" si="101"/>
        <v>8.5063241372554046</v>
      </c>
      <c r="E385" s="65">
        <f t="shared" si="102"/>
        <v>-0.34187903683800941</v>
      </c>
      <c r="F385" s="65">
        <f t="shared" si="103"/>
        <v>2.604451495118178E-2</v>
      </c>
      <c r="G385" s="66">
        <f t="shared" si="104"/>
        <v>5.7699822201466404E-2</v>
      </c>
      <c r="H385" s="66">
        <f t="shared" si="105"/>
        <v>0.75740936918722046</v>
      </c>
      <c r="I385" s="67">
        <f t="shared" si="91"/>
        <v>1.6779880914558722</v>
      </c>
      <c r="J385" s="67">
        <f t="shared" si="92"/>
        <v>-0.12782996682108561</v>
      </c>
      <c r="K385" s="65">
        <f t="shared" si="93"/>
        <v>0.3428696437253192</v>
      </c>
      <c r="L385" s="65">
        <f t="shared" si="94"/>
        <v>3.0655590158819672</v>
      </c>
      <c r="M385" s="66">
        <f t="shared" si="95"/>
        <v>0.75960399025720238</v>
      </c>
      <c r="N385" s="66">
        <f t="shared" si="96"/>
        <v>1.4947626890870709</v>
      </c>
      <c r="O385" s="67">
        <f t="shared" si="97"/>
        <v>1.6828501227040988</v>
      </c>
      <c r="P385" s="67">
        <f t="shared" si="98"/>
        <v>-7.6033637707825841E-2</v>
      </c>
    </row>
    <row r="386" spans="1:16">
      <c r="A386" s="68">
        <f t="shared" si="99"/>
        <v>2.2212424849699612</v>
      </c>
      <c r="B386" s="71">
        <f t="shared" si="90"/>
        <v>-2.9339181770355287</v>
      </c>
      <c r="C386" s="71">
        <f t="shared" si="100"/>
        <v>0.22212424849699614</v>
      </c>
      <c r="D386" s="71">
        <f t="shared" si="101"/>
        <v>8.6572150513098354</v>
      </c>
      <c r="E386" s="65">
        <f t="shared" si="102"/>
        <v>-0.33889861342783989</v>
      </c>
      <c r="F386" s="65">
        <f t="shared" si="103"/>
        <v>2.5657702526794546E-2</v>
      </c>
      <c r="G386" s="66">
        <f t="shared" si="104"/>
        <v>5.6991978919237171E-2</v>
      </c>
      <c r="H386" s="66">
        <f t="shared" si="105"/>
        <v>0.7527759982433293</v>
      </c>
      <c r="I386" s="67">
        <f t="shared" si="91"/>
        <v>1.6720980289637559</v>
      </c>
      <c r="J386" s="67">
        <f t="shared" si="92"/>
        <v>-0.12659300487792202</v>
      </c>
      <c r="K386" s="65">
        <f t="shared" si="93"/>
        <v>0.33986848615643367</v>
      </c>
      <c r="L386" s="65">
        <f t="shared" si="94"/>
        <v>3.0660277286940891</v>
      </c>
      <c r="M386" s="66">
        <f t="shared" si="95"/>
        <v>0.75493032075309552</v>
      </c>
      <c r="N386" s="66">
        <f t="shared" si="96"/>
        <v>1.4952314018991926</v>
      </c>
      <c r="O386" s="67">
        <f t="shared" si="97"/>
        <v>1.6768833016487756</v>
      </c>
      <c r="P386" s="67">
        <f t="shared" si="98"/>
        <v>-7.5564924895704114E-2</v>
      </c>
    </row>
    <row r="387" spans="1:16">
      <c r="A387" s="68">
        <f t="shared" si="99"/>
        <v>2.2270541082164543</v>
      </c>
      <c r="B387" s="71">
        <f t="shared" si="90"/>
        <v>-2.9597700009237871</v>
      </c>
      <c r="C387" s="71">
        <f t="shared" si="100"/>
        <v>0.22270541082164544</v>
      </c>
      <c r="D387" s="71">
        <f t="shared" si="101"/>
        <v>8.8098361583776335</v>
      </c>
      <c r="E387" s="65">
        <f t="shared" si="102"/>
        <v>-0.33596198019065548</v>
      </c>
      <c r="F387" s="65">
        <f t="shared" si="103"/>
        <v>2.5279177366978132E-2</v>
      </c>
      <c r="G387" s="66">
        <f t="shared" si="104"/>
        <v>5.6298095807461063E-2</v>
      </c>
      <c r="H387" s="66">
        <f t="shared" si="105"/>
        <v>0.74820550818813436</v>
      </c>
      <c r="I387" s="67">
        <f t="shared" si="91"/>
        <v>1.6662941508005646</v>
      </c>
      <c r="J387" s="67">
        <f t="shared" si="92"/>
        <v>-0.1253789055527697</v>
      </c>
      <c r="K387" s="65">
        <f t="shared" si="93"/>
        <v>0.33691169309179153</v>
      </c>
      <c r="L387" s="65">
        <f t="shared" si="94"/>
        <v>3.0664900149110568</v>
      </c>
      <c r="M387" s="66">
        <f t="shared" si="95"/>
        <v>0.75032057020623555</v>
      </c>
      <c r="N387" s="66">
        <f t="shared" si="96"/>
        <v>1.49569368811616</v>
      </c>
      <c r="O387" s="67">
        <f t="shared" si="97"/>
        <v>1.6710045083571095</v>
      </c>
      <c r="P387" s="67">
        <f t="shared" si="98"/>
        <v>-7.5102638678736525E-2</v>
      </c>
    </row>
    <row r="388" spans="1:16">
      <c r="A388" s="68">
        <f t="shared" si="99"/>
        <v>2.2328657314629474</v>
      </c>
      <c r="B388" s="71">
        <f t="shared" si="90"/>
        <v>-2.9856893747415629</v>
      </c>
      <c r="C388" s="71">
        <f t="shared" si="100"/>
        <v>0.22328657314629474</v>
      </c>
      <c r="D388" s="71">
        <f t="shared" si="101"/>
        <v>8.9641979361920807</v>
      </c>
      <c r="E388" s="65">
        <f t="shared" si="102"/>
        <v>-0.33306821156716448</v>
      </c>
      <c r="F388" s="65">
        <f t="shared" si="103"/>
        <v>2.490870624853082E-2</v>
      </c>
      <c r="G388" s="66">
        <f t="shared" si="104"/>
        <v>5.5617796597421457E-2</v>
      </c>
      <c r="H388" s="66">
        <f t="shared" si="105"/>
        <v>0.74369659584797243</v>
      </c>
      <c r="I388" s="67">
        <f t="shared" si="91"/>
        <v>1.6605746434745869</v>
      </c>
      <c r="J388" s="67">
        <f t="shared" si="92"/>
        <v>-0.12418707208185889</v>
      </c>
      <c r="K388" s="65">
        <f t="shared" si="93"/>
        <v>0.33399831916272427</v>
      </c>
      <c r="L388" s="65">
        <f t="shared" si="94"/>
        <v>3.0669460094170282</v>
      </c>
      <c r="M388" s="66">
        <f t="shared" si="95"/>
        <v>0.74577340122467128</v>
      </c>
      <c r="N388" s="66">
        <f t="shared" si="96"/>
        <v>1.4961496826221317</v>
      </c>
      <c r="O388" s="67">
        <f t="shared" si="97"/>
        <v>1.6652118710311359</v>
      </c>
      <c r="P388" s="67">
        <f t="shared" si="98"/>
        <v>-7.4646644172764967E-2</v>
      </c>
    </row>
    <row r="389" spans="1:16">
      <c r="A389" s="68">
        <f t="shared" si="99"/>
        <v>2.2386773547094405</v>
      </c>
      <c r="B389" s="71">
        <f t="shared" si="90"/>
        <v>-3.0116762984888581</v>
      </c>
      <c r="C389" s="71">
        <f t="shared" si="100"/>
        <v>0.22386773547094407</v>
      </c>
      <c r="D389" s="71">
        <f t="shared" si="101"/>
        <v>9.1203108898644381</v>
      </c>
      <c r="E389" s="65">
        <f t="shared" si="102"/>
        <v>-0.33021640762660703</v>
      </c>
      <c r="F389" s="65">
        <f t="shared" si="103"/>
        <v>2.4546064073290772E-2</v>
      </c>
      <c r="G389" s="66">
        <f t="shared" si="104"/>
        <v>5.4950717788123021E-2</v>
      </c>
      <c r="H389" s="66">
        <f t="shared" si="105"/>
        <v>0.73924799390718698</v>
      </c>
      <c r="I389" s="67">
        <f t="shared" si="91"/>
        <v>1.6549377434744019</v>
      </c>
      <c r="J389" s="67">
        <f t="shared" si="92"/>
        <v>-0.12301692753730024</v>
      </c>
      <c r="K389" s="65">
        <f t="shared" si="93"/>
        <v>0.33112744544557399</v>
      </c>
      <c r="L389" s="65">
        <f t="shared" si="94"/>
        <v>3.0673958433278243</v>
      </c>
      <c r="M389" s="66">
        <f t="shared" si="95"/>
        <v>0.74128751364179224</v>
      </c>
      <c r="N389" s="66">
        <f t="shared" si="96"/>
        <v>1.496599516532928</v>
      </c>
      <c r="O389" s="67">
        <f t="shared" si="97"/>
        <v>1.6595035701187457</v>
      </c>
      <c r="P389" s="67">
        <f t="shared" si="98"/>
        <v>-7.4196810261968615E-2</v>
      </c>
    </row>
    <row r="390" spans="1:16">
      <c r="A390" s="68">
        <f t="shared" si="99"/>
        <v>2.2444889779559336</v>
      </c>
      <c r="B390" s="71">
        <f t="shared" si="90"/>
        <v>-3.0377307721656717</v>
      </c>
      <c r="C390" s="71">
        <f t="shared" si="100"/>
        <v>0.22444889779559338</v>
      </c>
      <c r="D390" s="71">
        <f t="shared" si="101"/>
        <v>9.2781855518839045</v>
      </c>
      <c r="E390" s="65">
        <f t="shared" si="102"/>
        <v>-0.32740569319061213</v>
      </c>
      <c r="F390" s="65">
        <f t="shared" si="103"/>
        <v>2.4191033531337364E-2</v>
      </c>
      <c r="G390" s="66">
        <f t="shared" si="104"/>
        <v>5.4296508126449115E-2</v>
      </c>
      <c r="H390" s="66">
        <f t="shared" si="105"/>
        <v>0.73485846968635105</v>
      </c>
      <c r="I390" s="67">
        <f t="shared" si="91"/>
        <v>1.6493817355685794</v>
      </c>
      <c r="J390" s="67">
        <f t="shared" si="92"/>
        <v>-0.12186791403130982</v>
      </c>
      <c r="K390" s="65">
        <f t="shared" si="93"/>
        <v>0.32829817854648469</v>
      </c>
      <c r="L390" s="65">
        <f t="shared" si="94"/>
        <v>3.0678396441216478</v>
      </c>
      <c r="M390" s="66">
        <f t="shared" si="95"/>
        <v>0.73686164323059411</v>
      </c>
      <c r="N390" s="66">
        <f t="shared" si="96"/>
        <v>1.4970433173267514</v>
      </c>
      <c r="O390" s="67">
        <f t="shared" si="97"/>
        <v>1.6538778365095657</v>
      </c>
      <c r="P390" s="67">
        <f t="shared" si="98"/>
        <v>-7.3753009468145211E-2</v>
      </c>
    </row>
    <row r="391" spans="1:16">
      <c r="A391" s="68">
        <f t="shared" si="99"/>
        <v>2.2503006012024267</v>
      </c>
      <c r="B391" s="71">
        <f t="shared" si="90"/>
        <v>-3.0638527957720028</v>
      </c>
      <c r="C391" s="71">
        <f t="shared" si="100"/>
        <v>0.22503006012024268</v>
      </c>
      <c r="D391" s="71">
        <f t="shared" si="101"/>
        <v>9.4378324821176367</v>
      </c>
      <c r="E391" s="65">
        <f t="shared" si="102"/>
        <v>-0.32463521699259312</v>
      </c>
      <c r="F391" s="65">
        <f t="shared" si="103"/>
        <v>2.3843404780347511E-2</v>
      </c>
      <c r="G391" s="66">
        <f t="shared" si="104"/>
        <v>5.3654828111928815E-2</v>
      </c>
      <c r="H391" s="66">
        <f t="shared" si="105"/>
        <v>0.73052682396991253</v>
      </c>
      <c r="I391" s="67">
        <f t="shared" si="91"/>
        <v>1.6439049511739936</v>
      </c>
      <c r="J391" s="67">
        <f t="shared" si="92"/>
        <v>-0.12073949195768628</v>
      </c>
      <c r="K391" s="65">
        <f t="shared" si="93"/>
        <v>0.32550964972385615</v>
      </c>
      <c r="L391" s="65">
        <f t="shared" si="94"/>
        <v>3.0682775357644019</v>
      </c>
      <c r="M391" s="66">
        <f t="shared" si="95"/>
        <v>0.73249456047078476</v>
      </c>
      <c r="N391" s="66">
        <f t="shared" si="96"/>
        <v>1.4974812089695053</v>
      </c>
      <c r="O391" s="67">
        <f t="shared" si="97"/>
        <v>1.6483329498049144</v>
      </c>
      <c r="P391" s="67">
        <f t="shared" si="98"/>
        <v>-7.3315117825391365E-2</v>
      </c>
    </row>
    <row r="392" spans="1:16">
      <c r="A392" s="68">
        <f t="shared" si="99"/>
        <v>2.2561122244489198</v>
      </c>
      <c r="B392" s="71">
        <f t="shared" si="90"/>
        <v>-3.0900423693078531</v>
      </c>
      <c r="C392" s="71">
        <f t="shared" si="100"/>
        <v>0.22561122244489198</v>
      </c>
      <c r="D392" s="71">
        <f t="shared" si="101"/>
        <v>9.5992622678107704</v>
      </c>
      <c r="E392" s="65">
        <f t="shared" si="102"/>
        <v>-0.32190415087102053</v>
      </c>
      <c r="F392" s="65">
        <f t="shared" si="103"/>
        <v>2.3502975140228709E-2</v>
      </c>
      <c r="G392" s="66">
        <f t="shared" si="104"/>
        <v>5.3025349524789059E-2</v>
      </c>
      <c r="H392" s="66">
        <f t="shared" si="105"/>
        <v>0.72625188988095879</v>
      </c>
      <c r="I392" s="67">
        <f t="shared" si="91"/>
        <v>1.6385057667895619</v>
      </c>
      <c r="J392" s="67">
        <f t="shared" si="92"/>
        <v>-0.11963113926855332</v>
      </c>
      <c r="K392" s="65">
        <f t="shared" si="93"/>
        <v>0.3227610140466704</v>
      </c>
      <c r="L392" s="65">
        <f t="shared" si="94"/>
        <v>3.0687096388298691</v>
      </c>
      <c r="M392" s="66">
        <f t="shared" si="95"/>
        <v>0.72818506936622251</v>
      </c>
      <c r="N392" s="66">
        <f t="shared" si="96"/>
        <v>1.4979133120349726</v>
      </c>
      <c r="O392" s="67">
        <f t="shared" si="97"/>
        <v>1.6428672366583195</v>
      </c>
      <c r="P392" s="67">
        <f t="shared" si="98"/>
        <v>-7.2883014759924092E-2</v>
      </c>
    </row>
    <row r="393" spans="1:16">
      <c r="A393" s="68">
        <f t="shared" si="99"/>
        <v>2.2619238476954129</v>
      </c>
      <c r="B393" s="71">
        <f t="shared" si="90"/>
        <v>-3.116299492773221</v>
      </c>
      <c r="C393" s="71">
        <f t="shared" si="100"/>
        <v>0.22619238476954129</v>
      </c>
      <c r="D393" s="71">
        <f t="shared" si="101"/>
        <v>9.762485523586367</v>
      </c>
      <c r="E393" s="65">
        <f t="shared" si="102"/>
        <v>-0.31921168899499791</v>
      </c>
      <c r="F393" s="65">
        <f t="shared" si="103"/>
        <v>2.316954880220368E-2</v>
      </c>
      <c r="G393" s="66">
        <f t="shared" si="104"/>
        <v>5.2407754976047195E-2</v>
      </c>
      <c r="H393" s="66">
        <f t="shared" si="105"/>
        <v>0.7220325318009172</v>
      </c>
      <c r="I393" s="67">
        <f t="shared" si="91"/>
        <v>1.6331826024923912</v>
      </c>
      <c r="J393" s="67">
        <f t="shared" si="92"/>
        <v>-0.1185423507844991</v>
      </c>
      <c r="K393" s="65">
        <f t="shared" si="93"/>
        <v>0.32005144958699527</v>
      </c>
      <c r="L393" s="65">
        <f t="shared" si="94"/>
        <v>3.0691360706149942</v>
      </c>
      <c r="M393" s="66">
        <f t="shared" si="95"/>
        <v>0.72393200631031074</v>
      </c>
      <c r="N393" s="66">
        <f t="shared" si="96"/>
        <v>1.4983397438200976</v>
      </c>
      <c r="O393" s="67">
        <f t="shared" si="97"/>
        <v>1.6374790691832783</v>
      </c>
      <c r="P393" s="67">
        <f t="shared" si="98"/>
        <v>-7.2456582974799053E-2</v>
      </c>
    </row>
    <row r="394" spans="1:16">
      <c r="A394" s="68">
        <f t="shared" si="99"/>
        <v>2.267735470941906</v>
      </c>
      <c r="B394" s="71">
        <f t="shared" si="90"/>
        <v>-3.1426241661681082</v>
      </c>
      <c r="C394" s="71">
        <f t="shared" si="100"/>
        <v>0.22677354709419062</v>
      </c>
      <c r="D394" s="71">
        <f t="shared" si="101"/>
        <v>9.9275128914454793</v>
      </c>
      <c r="E394" s="65">
        <f t="shared" si="102"/>
        <v>-0.31655704712064409</v>
      </c>
      <c r="F394" s="65">
        <f t="shared" si="103"/>
        <v>2.2842936551570835E-2</v>
      </c>
      <c r="G394" s="66">
        <f t="shared" si="104"/>
        <v>5.1801737478472568E-2</v>
      </c>
      <c r="H394" s="66">
        <f t="shared" si="105"/>
        <v>0.71786764433211292</v>
      </c>
      <c r="I394" s="67">
        <f t="shared" si="91"/>
        <v>1.6279339204934407</v>
      </c>
      <c r="J394" s="67">
        <f t="shared" si="92"/>
        <v>-0.11747263753635297</v>
      </c>
      <c r="K394" s="65">
        <f t="shared" si="93"/>
        <v>0.31738015664505675</v>
      </c>
      <c r="L394" s="65">
        <f t="shared" si="94"/>
        <v>3.0695569452504983</v>
      </c>
      <c r="M394" s="66">
        <f t="shared" si="95"/>
        <v>0.71973423899709366</v>
      </c>
      <c r="N394" s="66">
        <f t="shared" si="96"/>
        <v>1.4987606184556017</v>
      </c>
      <c r="O394" s="67">
        <f t="shared" si="97"/>
        <v>1.6321668634250885</v>
      </c>
      <c r="P394" s="67">
        <f t="shared" si="98"/>
        <v>-7.2035708339294999E-2</v>
      </c>
    </row>
    <row r="395" spans="1:16">
      <c r="A395" s="68">
        <f t="shared" si="99"/>
        <v>2.2735470941883991</v>
      </c>
      <c r="B395" s="71">
        <f t="shared" si="90"/>
        <v>-3.169016389492513</v>
      </c>
      <c r="C395" s="71">
        <f t="shared" si="100"/>
        <v>0.22735470941883992</v>
      </c>
      <c r="D395" s="71">
        <f t="shared" si="101"/>
        <v>10.094355040767088</v>
      </c>
      <c r="E395" s="65">
        <f t="shared" si="102"/>
        <v>-0.31393946187687233</v>
      </c>
      <c r="F395" s="65">
        <f t="shared" si="103"/>
        <v>2.2522955503412021E-2</v>
      </c>
      <c r="G395" s="66">
        <f t="shared" si="104"/>
        <v>5.1207000037317013E-2</v>
      </c>
      <c r="H395" s="66">
        <f t="shared" si="105"/>
        <v>0.71375615130123282</v>
      </c>
      <c r="I395" s="67">
        <f t="shared" si="91"/>
        <v>1.6227582237500131</v>
      </c>
      <c r="J395" s="67">
        <f t="shared" si="92"/>
        <v>-0.11642152613694734</v>
      </c>
      <c r="K395" s="65">
        <f t="shared" si="93"/>
        <v>0.31474635700536524</v>
      </c>
      <c r="L395" s="65">
        <f t="shared" si="94"/>
        <v>3.0699723738070479</v>
      </c>
      <c r="M395" s="66">
        <f t="shared" si="95"/>
        <v>0.71559066537593274</v>
      </c>
      <c r="N395" s="66">
        <f t="shared" si="96"/>
        <v>1.4991760470121513</v>
      </c>
      <c r="O395" s="67">
        <f t="shared" si="97"/>
        <v>1.6269290778937948</v>
      </c>
      <c r="P395" s="67">
        <f t="shared" si="98"/>
        <v>-7.1620279782745336E-2</v>
      </c>
    </row>
    <row r="396" spans="1:16">
      <c r="A396" s="68">
        <f t="shared" si="99"/>
        <v>2.2793587174348922</v>
      </c>
      <c r="B396" s="71">
        <f t="shared" si="90"/>
        <v>-3.195476162746437</v>
      </c>
      <c r="C396" s="71">
        <f t="shared" si="100"/>
        <v>0.22793587174348923</v>
      </c>
      <c r="D396" s="71">
        <f t="shared" si="101"/>
        <v>10.263022668308157</v>
      </c>
      <c r="E396" s="65">
        <f t="shared" si="102"/>
        <v>-0.31135819007922022</v>
      </c>
      <c r="F396" s="65">
        <f t="shared" si="103"/>
        <v>2.2209428850561441E-2</v>
      </c>
      <c r="G396" s="66">
        <f t="shared" si="104"/>
        <v>5.062325525977722E-2</v>
      </c>
      <c r="H396" s="66">
        <f t="shared" si="105"/>
        <v>0.70969700480182074</v>
      </c>
      <c r="I396" s="67">
        <f t="shared" si="91"/>
        <v>1.6176540546324627</v>
      </c>
      <c r="J396" s="67">
        <f t="shared" si="92"/>
        <v>-0.11538855818130496</v>
      </c>
      <c r="K396" s="65">
        <f t="shared" si="93"/>
        <v>0.31214929322245144</v>
      </c>
      <c r="L396" s="65">
        <f t="shared" si="94"/>
        <v>3.0703824643971829</v>
      </c>
      <c r="M396" s="66">
        <f t="shared" si="95"/>
        <v>0.71150021264773511</v>
      </c>
      <c r="N396" s="66">
        <f t="shared" si="96"/>
        <v>1.4995861376022865</v>
      </c>
      <c r="O396" s="67">
        <f t="shared" si="97"/>
        <v>1.6217642121553943</v>
      </c>
      <c r="P396" s="67">
        <f t="shared" si="98"/>
        <v>-7.1210189192610088E-2</v>
      </c>
    </row>
    <row r="397" spans="1:16">
      <c r="A397" s="68">
        <f t="shared" si="99"/>
        <v>2.2851703406813852</v>
      </c>
      <c r="B397" s="71">
        <f t="shared" si="90"/>
        <v>-3.2220034859298785</v>
      </c>
      <c r="C397" s="71">
        <f t="shared" si="100"/>
        <v>0.22851703406813853</v>
      </c>
      <c r="D397" s="71">
        <f t="shared" si="101"/>
        <v>10.433526498203589</v>
      </c>
      <c r="E397" s="65">
        <f t="shared" si="102"/>
        <v>-0.30881250807046234</v>
      </c>
      <c r="F397" s="65">
        <f t="shared" si="103"/>
        <v>2.1902185623191149E-2</v>
      </c>
      <c r="G397" s="66">
        <f t="shared" si="104"/>
        <v>5.0050224982214654E-2</v>
      </c>
      <c r="H397" s="66">
        <f t="shared" si="105"/>
        <v>0.70568918427405147</v>
      </c>
      <c r="I397" s="67">
        <f t="shared" si="91"/>
        <v>1.612619993642703</v>
      </c>
      <c r="J397" s="67">
        <f t="shared" si="92"/>
        <v>-0.11437328967378745</v>
      </c>
      <c r="K397" s="65">
        <f t="shared" si="93"/>
        <v>0.30958822793485236</v>
      </c>
      <c r="L397" s="65">
        <f t="shared" si="94"/>
        <v>3.0707873222732007</v>
      </c>
      <c r="M397" s="66">
        <f t="shared" si="95"/>
        <v>0.70746183630083292</v>
      </c>
      <c r="N397" s="66">
        <f t="shared" si="96"/>
        <v>1.4999909954783042</v>
      </c>
      <c r="O397" s="67">
        <f t="shared" si="97"/>
        <v>1.6166708054786527</v>
      </c>
      <c r="P397" s="67">
        <f t="shared" si="98"/>
        <v>-7.0805331316592349E-2</v>
      </c>
    </row>
    <row r="398" spans="1:16">
      <c r="A398" s="68">
        <f t="shared" si="99"/>
        <v>2.2909819639278783</v>
      </c>
      <c r="B398" s="71">
        <f t="shared" si="90"/>
        <v>-3.2485983590428384</v>
      </c>
      <c r="C398" s="71">
        <f t="shared" si="100"/>
        <v>0.22909819639278783</v>
      </c>
      <c r="D398" s="71">
        <f t="shared" si="101"/>
        <v>10.605877281966251</v>
      </c>
      <c r="E398" s="65">
        <f t="shared" si="102"/>
        <v>-0.30630171108679588</v>
      </c>
      <c r="F398" s="65">
        <f t="shared" si="103"/>
        <v>2.160106045940546E-2</v>
      </c>
      <c r="G398" s="66">
        <f t="shared" si="104"/>
        <v>4.9487639914213559E-2</v>
      </c>
      <c r="H398" s="66">
        <f t="shared" si="105"/>
        <v>0.70173169562009718</v>
      </c>
      <c r="I398" s="67">
        <f t="shared" si="91"/>
        <v>1.6076546581821705</v>
      </c>
      <c r="J398" s="67">
        <f t="shared" si="92"/>
        <v>-0.11337529048082064</v>
      </c>
      <c r="K398" s="65">
        <f t="shared" si="93"/>
        <v>0.30706244320605192</v>
      </c>
      <c r="L398" s="65">
        <f t="shared" si="94"/>
        <v>3.0711870499211802</v>
      </c>
      <c r="M398" s="66">
        <f t="shared" si="95"/>
        <v>0.70347451918469339</v>
      </c>
      <c r="N398" s="66">
        <f t="shared" si="96"/>
        <v>1.5003907231262839</v>
      </c>
      <c r="O398" s="67">
        <f t="shared" si="97"/>
        <v>1.611647435534969</v>
      </c>
      <c r="P398" s="67">
        <f t="shared" si="98"/>
        <v>-7.0405603668612773E-2</v>
      </c>
    </row>
    <row r="399" spans="1:16">
      <c r="A399" s="68">
        <f t="shared" si="99"/>
        <v>2.2967935871743714</v>
      </c>
      <c r="B399" s="71">
        <f t="shared" si="90"/>
        <v>-3.2752607820853168</v>
      </c>
      <c r="C399" s="71">
        <f t="shared" si="100"/>
        <v>0.22967935871743717</v>
      </c>
      <c r="D399" s="71">
        <f t="shared" si="101"/>
        <v>10.780085798486974</v>
      </c>
      <c r="E399" s="65">
        <f t="shared" si="102"/>
        <v>-0.30382511264845519</v>
      </c>
      <c r="F399" s="65">
        <f t="shared" si="103"/>
        <v>2.1305893386272819E-2</v>
      </c>
      <c r="G399" s="66">
        <f t="shared" si="104"/>
        <v>4.8935239298612265E-2</v>
      </c>
      <c r="H399" s="66">
        <f t="shared" si="105"/>
        <v>0.69782357035350284</v>
      </c>
      <c r="I399" s="67">
        <f t="shared" si="91"/>
        <v>1.6027567013670492</v>
      </c>
      <c r="J399" s="67">
        <f t="shared" si="92"/>
        <v>-0.11239414380789593</v>
      </c>
      <c r="K399" s="65">
        <f t="shared" si="93"/>
        <v>0.30457123989115209</v>
      </c>
      <c r="L399" s="65">
        <f t="shared" si="94"/>
        <v>3.0715817471513263</v>
      </c>
      <c r="M399" s="66">
        <f t="shared" si="95"/>
        <v>0.69953727061974513</v>
      </c>
      <c r="N399" s="66">
        <f t="shared" si="96"/>
        <v>1.5007854203564297</v>
      </c>
      <c r="O399" s="67">
        <f t="shared" si="97"/>
        <v>1.6066927171488934</v>
      </c>
      <c r="P399" s="67">
        <f t="shared" si="98"/>
        <v>-7.0010906438466886E-2</v>
      </c>
    </row>
    <row r="400" spans="1:16">
      <c r="A400" s="68">
        <f t="shared" si="99"/>
        <v>2.3026052104208645</v>
      </c>
      <c r="B400" s="71">
        <f t="shared" si="90"/>
        <v>-3.3019907550573135</v>
      </c>
      <c r="C400" s="71">
        <f t="shared" si="100"/>
        <v>0.23026052104208647</v>
      </c>
      <c r="D400" s="71">
        <f t="shared" si="101"/>
        <v>10.95616285403454</v>
      </c>
      <c r="E400" s="65">
        <f t="shared" si="102"/>
        <v>-0.30138204397366869</v>
      </c>
      <c r="F400" s="65">
        <f t="shared" si="103"/>
        <v>2.1016529610756417E-2</v>
      </c>
      <c r="G400" s="66">
        <f t="shared" si="104"/>
        <v>4.8392770586692106E-2</v>
      </c>
      <c r="H400" s="66">
        <f t="shared" si="105"/>
        <v>0.69396386478105965</v>
      </c>
      <c r="I400" s="67">
        <f t="shared" si="91"/>
        <v>1.5979248108886683</v>
      </c>
      <c r="J400" s="67">
        <f t="shared" si="92"/>
        <v>-0.1114294456996188</v>
      </c>
      <c r="K400" s="65">
        <f t="shared" si="93"/>
        <v>0.30211393702811223</v>
      </c>
      <c r="L400" s="65">
        <f t="shared" si="94"/>
        <v>3.0719715111847958</v>
      </c>
      <c r="M400" s="66">
        <f t="shared" si="95"/>
        <v>0.69564912554169223</v>
      </c>
      <c r="N400" s="66">
        <f t="shared" si="96"/>
        <v>1.5011751843898993</v>
      </c>
      <c r="O400" s="67">
        <f t="shared" si="97"/>
        <v>1.6018053010970188</v>
      </c>
      <c r="P400" s="67">
        <f t="shared" si="98"/>
        <v>-6.9621142404997338E-2</v>
      </c>
    </row>
    <row r="401" spans="1:16">
      <c r="A401" s="68">
        <f t="shared" si="99"/>
        <v>2.3084168336673576</v>
      </c>
      <c r="B401" s="71">
        <f t="shared" si="90"/>
        <v>-3.3287882779588287</v>
      </c>
      <c r="C401" s="71">
        <f t="shared" si="100"/>
        <v>0.23084168336673577</v>
      </c>
      <c r="D401" s="71">
        <f t="shared" si="101"/>
        <v>11.134119282255693</v>
      </c>
      <c r="E401" s="65">
        <f t="shared" si="102"/>
        <v>-0.29897185341492405</v>
      </c>
      <c r="F401" s="65">
        <f t="shared" si="103"/>
        <v>2.0732819320035963E-2</v>
      </c>
      <c r="G401" s="66">
        <f t="shared" si="104"/>
        <v>4.7859989127754833E-2</v>
      </c>
      <c r="H401" s="66">
        <f t="shared" si="105"/>
        <v>0.6901516592157404</v>
      </c>
      <c r="I401" s="67">
        <f t="shared" si="91"/>
        <v>1.5931577079170727</v>
      </c>
      <c r="J401" s="67">
        <f t="shared" si="92"/>
        <v>-0.11048080456164597</v>
      </c>
      <c r="K401" s="65">
        <f t="shared" si="93"/>
        <v>0.29968987125245339</v>
      </c>
      <c r="L401" s="65">
        <f t="shared" si="94"/>
        <v>3.0723564367371696</v>
      </c>
      <c r="M401" s="66">
        <f t="shared" si="95"/>
        <v>0.69180914367876656</v>
      </c>
      <c r="N401" s="66">
        <f t="shared" si="96"/>
        <v>1.5015601099422731</v>
      </c>
      <c r="O401" s="67">
        <f t="shared" si="97"/>
        <v>1.5969838729530645</v>
      </c>
      <c r="P401" s="67">
        <f t="shared" si="98"/>
        <v>-6.9236216852623558E-2</v>
      </c>
    </row>
    <row r="402" spans="1:16">
      <c r="A402" s="68">
        <f t="shared" si="99"/>
        <v>2.3142284569138507</v>
      </c>
      <c r="B402" s="71">
        <f t="shared" si="90"/>
        <v>-3.3556533507898623</v>
      </c>
      <c r="C402" s="71">
        <f t="shared" si="100"/>
        <v>0.23142284569138508</v>
      </c>
      <c r="D402" s="71">
        <f t="shared" si="101"/>
        <v>11.313965944175129</v>
      </c>
      <c r="E402" s="65">
        <f t="shared" si="102"/>
        <v>-0.29659390591656176</v>
      </c>
      <c r="F402" s="65">
        <f t="shared" si="103"/>
        <v>2.0454617490742101E-2</v>
      </c>
      <c r="G402" s="66">
        <f t="shared" si="104"/>
        <v>4.7336657872363151E-2</v>
      </c>
      <c r="H402" s="66">
        <f t="shared" si="105"/>
        <v>0.68638605721933654</v>
      </c>
      <c r="I402" s="67">
        <f t="shared" si="91"/>
        <v>1.5884541460458872</v>
      </c>
      <c r="J402" s="67">
        <f t="shared" si="92"/>
        <v>-0.10954784070341786</v>
      </c>
      <c r="K402" s="65">
        <f t="shared" si="93"/>
        <v>0.29729839623438076</v>
      </c>
      <c r="L402" s="65">
        <f t="shared" si="94"/>
        <v>3.0727366160987155</v>
      </c>
      <c r="M402" s="66">
        <f t="shared" si="95"/>
        <v>0.68801640876045356</v>
      </c>
      <c r="N402" s="66">
        <f t="shared" si="96"/>
        <v>1.501940289303819</v>
      </c>
      <c r="O402" s="67">
        <f t="shared" si="97"/>
        <v>1.5922271519771134</v>
      </c>
      <c r="P402" s="67">
        <f t="shared" si="98"/>
        <v>-6.8856037491077604E-2</v>
      </c>
    </row>
    <row r="403" spans="1:16">
      <c r="A403" s="68">
        <f t="shared" si="99"/>
        <v>2.3200400801603438</v>
      </c>
      <c r="B403" s="71">
        <f t="shared" si="90"/>
        <v>-3.3825859735504142</v>
      </c>
      <c r="C403" s="71">
        <f t="shared" si="100"/>
        <v>0.23200400801603438</v>
      </c>
      <c r="D403" s="71">
        <f t="shared" si="101"/>
        <v>11.495713728195508</v>
      </c>
      <c r="E403" s="65">
        <f t="shared" si="102"/>
        <v>-0.29424758249276461</v>
      </c>
      <c r="F403" s="65">
        <f t="shared" si="103"/>
        <v>2.0181783706652225E-2</v>
      </c>
      <c r="G403" s="66">
        <f t="shared" si="104"/>
        <v>4.6822547088560144E-2</v>
      </c>
      <c r="H403" s="66">
        <f t="shared" si="105"/>
        <v>0.68266618487350095</v>
      </c>
      <c r="I403" s="67">
        <f t="shared" si="91"/>
        <v>1.5838129102766731</v>
      </c>
      <c r="J403" s="67">
        <f t="shared" si="92"/>
        <v>-0.10863018590065456</v>
      </c>
      <c r="K403" s="65">
        <f t="shared" si="93"/>
        <v>0.29493888213733099</v>
      </c>
      <c r="L403" s="65">
        <f t="shared" si="94"/>
        <v>3.0731121392115885</v>
      </c>
      <c r="M403" s="66">
        <f t="shared" si="95"/>
        <v>0.68427002775629553</v>
      </c>
      <c r="N403" s="66">
        <f t="shared" si="96"/>
        <v>1.5023158124166922</v>
      </c>
      <c r="O403" s="67">
        <f t="shared" si="97"/>
        <v>1.5875338900470366</v>
      </c>
      <c r="P403" s="67">
        <f t="shared" si="98"/>
        <v>-6.8480514378204377E-2</v>
      </c>
    </row>
    <row r="404" spans="1:16">
      <c r="A404" s="68">
        <f t="shared" si="99"/>
        <v>2.3258517034068369</v>
      </c>
      <c r="B404" s="71">
        <f t="shared" si="90"/>
        <v>-3.4095861462404846</v>
      </c>
      <c r="C404" s="71">
        <f t="shared" si="100"/>
        <v>0.23258517034068371</v>
      </c>
      <c r="D404" s="71">
        <f t="shared" si="101"/>
        <v>11.679373550097445</v>
      </c>
      <c r="E404" s="65">
        <f t="shared" si="102"/>
        <v>-0.29193227972505748</v>
      </c>
      <c r="F404" s="65">
        <f t="shared" si="103"/>
        <v>1.991418198442186E-2</v>
      </c>
      <c r="G404" s="66">
        <f t="shared" si="104"/>
        <v>4.6317434090421328E-2</v>
      </c>
      <c r="H404" s="66">
        <f t="shared" si="105"/>
        <v>0.67899119007796616</v>
      </c>
      <c r="I404" s="67">
        <f t="shared" si="91"/>
        <v>1.5792328160410729</v>
      </c>
      <c r="J404" s="67">
        <f t="shared" si="92"/>
        <v>-0.10772748297664034</v>
      </c>
      <c r="K404" s="65">
        <f t="shared" si="93"/>
        <v>0.29261071509700026</v>
      </c>
      <c r="L404" s="65">
        <f t="shared" si="94"/>
        <v>3.0734830937441031</v>
      </c>
      <c r="M404" s="66">
        <f t="shared" si="95"/>
        <v>0.68056913014345077</v>
      </c>
      <c r="N404" s="66">
        <f t="shared" si="96"/>
        <v>1.5026867669492066</v>
      </c>
      <c r="O404" s="67">
        <f t="shared" si="97"/>
        <v>1.5829028706302544</v>
      </c>
      <c r="P404" s="67">
        <f t="shared" si="98"/>
        <v>-6.8109559845690087E-2</v>
      </c>
    </row>
    <row r="405" spans="1:16">
      <c r="A405" s="68">
        <f t="shared" si="99"/>
        <v>2.33166332665333</v>
      </c>
      <c r="B405" s="71">
        <f t="shared" si="90"/>
        <v>-3.4366538688600734</v>
      </c>
      <c r="C405" s="71">
        <f t="shared" si="100"/>
        <v>0.23316633266533301</v>
      </c>
      <c r="D405" s="71">
        <f t="shared" si="101"/>
        <v>11.864956353039512</v>
      </c>
      <c r="E405" s="65">
        <f t="shared" si="102"/>
        <v>-0.28964740927847465</v>
      </c>
      <c r="F405" s="65">
        <f t="shared" si="103"/>
        <v>1.9651680606949853E-2</v>
      </c>
      <c r="G405" s="66">
        <f t="shared" si="104"/>
        <v>4.5821102978329427E-2</v>
      </c>
      <c r="H405" s="66">
        <f t="shared" si="105"/>
        <v>0.67536024187476684</v>
      </c>
      <c r="I405" s="67">
        <f t="shared" si="91"/>
        <v>1.5747127082591164</v>
      </c>
      <c r="J405" s="67">
        <f t="shared" si="92"/>
        <v>-0.1068393854013764</v>
      </c>
      <c r="K405" s="65">
        <f t="shared" si="93"/>
        <v>0.29031329671995698</v>
      </c>
      <c r="L405" s="65">
        <f t="shared" si="94"/>
        <v>3.0738495651622024</v>
      </c>
      <c r="M405" s="66">
        <f t="shared" si="95"/>
        <v>0.67691286720175015</v>
      </c>
      <c r="N405" s="66">
        <f t="shared" si="96"/>
        <v>1.5030532383673059</v>
      </c>
      <c r="O405" s="67">
        <f t="shared" si="97"/>
        <v>1.5783329077940764</v>
      </c>
      <c r="P405" s="67">
        <f t="shared" si="98"/>
        <v>-6.7743088427590747E-2</v>
      </c>
    </row>
    <row r="406" spans="1:16">
      <c r="A406" s="68">
        <f t="shared" si="99"/>
        <v>2.3374749498998231</v>
      </c>
      <c r="B406" s="71">
        <f t="shared" ref="B406:B469" si="106">$B$2-A406^2*$B$4</f>
        <v>-3.4637891414091806</v>
      </c>
      <c r="C406" s="71">
        <f t="shared" si="100"/>
        <v>0.23374749498998232</v>
      </c>
      <c r="D406" s="71">
        <f t="shared" si="101"/>
        <v>12.052473107558241</v>
      </c>
      <c r="E406" s="65">
        <f t="shared" si="102"/>
        <v>-0.28739239743559353</v>
      </c>
      <c r="F406" s="65">
        <f t="shared" si="103"/>
        <v>1.9394151963997883E-2</v>
      </c>
      <c r="G406" s="66">
        <f t="shared" si="104"/>
        <v>4.5333344390395505E-2</v>
      </c>
      <c r="H406" s="66">
        <f t="shared" si="105"/>
        <v>0.67177252979735402</v>
      </c>
      <c r="I406" s="67">
        <f t="shared" ref="I406:I469" si="107">A406*H406</f>
        <v>1.5702514604321476</v>
      </c>
      <c r="J406" s="67">
        <f t="shared" ref="J406:J469" si="108">-A406*G406</f>
        <v>-0.10596555690773116</v>
      </c>
      <c r="K406" s="65">
        <f t="shared" ref="K406:K469" si="109">SQRT(E406^2+F406^2)</f>
        <v>0.2880460436009854</v>
      </c>
      <c r="L406" s="65">
        <f t="shared" ref="L406:L469" si="110">ATAN2(E406,F406)</f>
        <v>3.074211636798255</v>
      </c>
      <c r="M406" s="66">
        <f t="shared" ref="M406:M469" si="111">SQRT(G406^2+H406^2)</f>
        <v>0.67330041133505558</v>
      </c>
      <c r="N406" s="66">
        <f t="shared" ref="N406:N469" si="112">ATAN2(G406,H406)</f>
        <v>1.5034153100033585</v>
      </c>
      <c r="O406" s="67">
        <f t="shared" ref="O406:O469" si="113">SQRT(I406^2+J406^2)</f>
        <v>1.5738228452529395</v>
      </c>
      <c r="P406" s="67">
        <f t="shared" ref="P406:P469" si="114">ATAN2(I406,J406)</f>
        <v>-6.7381016791538031E-2</v>
      </c>
    </row>
    <row r="407" spans="1:16">
      <c r="A407" s="68">
        <f t="shared" si="99"/>
        <v>2.3432865731463162</v>
      </c>
      <c r="B407" s="71">
        <f t="shared" si="106"/>
        <v>-3.4909919638878053</v>
      </c>
      <c r="C407" s="71">
        <f t="shared" si="100"/>
        <v>0.23432865731463162</v>
      </c>
      <c r="D407" s="71">
        <f t="shared" si="101"/>
        <v>12.241934811568113</v>
      </c>
      <c r="E407" s="65">
        <f t="shared" si="102"/>
        <v>-0.28516668464767231</v>
      </c>
      <c r="F407" s="65">
        <f t="shared" si="103"/>
        <v>1.9141472399706042E-2</v>
      </c>
      <c r="G407" s="66">
        <f t="shared" si="104"/>
        <v>4.4853955264481965E-2</v>
      </c>
      <c r="H407" s="66">
        <f t="shared" si="105"/>
        <v>0.6682272632435402</v>
      </c>
      <c r="I407" s="67">
        <f t="shared" si="107"/>
        <v>1.5658479737688966</v>
      </c>
      <c r="J407" s="67">
        <f t="shared" si="108"/>
        <v>-0.10510567112376611</v>
      </c>
      <c r="K407" s="65">
        <f t="shared" si="109"/>
        <v>0.28580838685835253</v>
      </c>
      <c r="L407" s="65">
        <f t="shared" si="110"/>
        <v>3.0745693899172863</v>
      </c>
      <c r="M407" s="66">
        <f t="shared" si="111"/>
        <v>0.66973095541778549</v>
      </c>
      <c r="N407" s="66">
        <f t="shared" si="112"/>
        <v>1.5037730631223898</v>
      </c>
      <c r="O407" s="67">
        <f t="shared" si="113"/>
        <v>1.5693715554509506</v>
      </c>
      <c r="P407" s="67">
        <f t="shared" si="114"/>
        <v>-6.7023263672506758E-2</v>
      </c>
    </row>
    <row r="408" spans="1:16">
      <c r="A408" s="68">
        <f t="shared" si="99"/>
        <v>2.3490981963928093</v>
      </c>
      <c r="B408" s="71">
        <f t="shared" si="106"/>
        <v>-3.5182623362959493</v>
      </c>
      <c r="C408" s="71">
        <f t="shared" si="100"/>
        <v>0.23490981963928093</v>
      </c>
      <c r="D408" s="71">
        <f t="shared" si="101"/>
        <v>12.433352490361591</v>
      </c>
      <c r="E408" s="65">
        <f t="shared" si="102"/>
        <v>-0.28296972510216589</v>
      </c>
      <c r="F408" s="65">
        <f t="shared" si="103"/>
        <v>1.8893522066665801E-2</v>
      </c>
      <c r="G408" s="66">
        <f t="shared" si="104"/>
        <v>4.4382738610312375E-2</v>
      </c>
      <c r="H408" s="66">
        <f t="shared" si="105"/>
        <v>0.66472367087126694</v>
      </c>
      <c r="I408" s="67">
        <f t="shared" si="107"/>
        <v>1.5615011763433004</v>
      </c>
      <c r="J408" s="67">
        <f t="shared" si="108"/>
        <v>-0.1042594112204583</v>
      </c>
      <c r="K408" s="65">
        <f t="shared" si="109"/>
        <v>0.28359977168622497</v>
      </c>
      <c r="L408" s="65">
        <f t="shared" si="110"/>
        <v>3.0749229037807604</v>
      </c>
      <c r="M408" s="66">
        <f t="shared" si="111"/>
        <v>0.66620371216552354</v>
      </c>
      <c r="N408" s="66">
        <f t="shared" si="112"/>
        <v>1.5041265769858636</v>
      </c>
      <c r="O408" s="67">
        <f t="shared" si="113"/>
        <v>1.5649779386782254</v>
      </c>
      <c r="P408" s="67">
        <f t="shared" si="114"/>
        <v>-6.6669749809032952E-2</v>
      </c>
    </row>
    <row r="409" spans="1:16">
      <c r="A409" s="68">
        <f t="shared" si="99"/>
        <v>2.3549098196393023</v>
      </c>
      <c r="B409" s="71">
        <f t="shared" si="106"/>
        <v>-3.5456002586336117</v>
      </c>
      <c r="C409" s="71">
        <f t="shared" si="100"/>
        <v>0.23549098196393026</v>
      </c>
      <c r="D409" s="71">
        <f t="shared" si="101"/>
        <v>12.626737196609071</v>
      </c>
      <c r="E409" s="65">
        <f t="shared" si="102"/>
        <v>-0.28080098630593087</v>
      </c>
      <c r="F409" s="65">
        <f t="shared" si="103"/>
        <v>1.8650184786230581E-2</v>
      </c>
      <c r="G409" s="66">
        <f t="shared" si="104"/>
        <v>4.3919503291181917E-2</v>
      </c>
      <c r="H409" s="66">
        <f t="shared" si="105"/>
        <v>0.66126100001623789</v>
      </c>
      <c r="I409" s="67">
        <f t="shared" si="107"/>
        <v>1.5572100222827434</v>
      </c>
      <c r="J409" s="67">
        <f t="shared" si="108"/>
        <v>-0.10342646957408495</v>
      </c>
      <c r="K409" s="65">
        <f t="shared" si="109"/>
        <v>0.28141965692350651</v>
      </c>
      <c r="L409" s="65">
        <f t="shared" si="110"/>
        <v>3.0752722557080152</v>
      </c>
      <c r="M409" s="66">
        <f t="shared" si="111"/>
        <v>0.66271791352868914</v>
      </c>
      <c r="N409" s="66">
        <f t="shared" si="112"/>
        <v>1.5044759289131187</v>
      </c>
      <c r="O409" s="67">
        <f t="shared" si="113"/>
        <v>1.5606409222195801</v>
      </c>
      <c r="P409" s="67">
        <f t="shared" si="114"/>
        <v>-6.6320397881778057E-2</v>
      </c>
    </row>
    <row r="410" spans="1:16">
      <c r="A410" s="68">
        <f t="shared" si="99"/>
        <v>2.3607214428857954</v>
      </c>
      <c r="B410" s="71">
        <f t="shared" si="106"/>
        <v>-3.5730057309007917</v>
      </c>
      <c r="C410" s="71">
        <f t="shared" si="100"/>
        <v>0.23607214428857956</v>
      </c>
      <c r="D410" s="71">
        <f t="shared" si="101"/>
        <v>12.822100010358907</v>
      </c>
      <c r="E410" s="65">
        <f t="shared" si="102"/>
        <v>-0.27865994868345895</v>
      </c>
      <c r="F410" s="65">
        <f t="shared" si="103"/>
        <v>1.8411347914761084E-2</v>
      </c>
      <c r="G410" s="66">
        <f t="shared" si="104"/>
        <v>4.346406381480717E-2</v>
      </c>
      <c r="H410" s="66">
        <f t="shared" si="105"/>
        <v>0.65783851613049693</v>
      </c>
      <c r="I410" s="67">
        <f t="shared" si="107"/>
        <v>1.5529734909854374</v>
      </c>
      <c r="J410" s="67">
        <f t="shared" si="108"/>
        <v>-0.10260654744257187</v>
      </c>
      <c r="K410" s="65">
        <f t="shared" si="109"/>
        <v>0.27926751463839533</v>
      </c>
      <c r="L410" s="65">
        <f t="shared" si="110"/>
        <v>3.0756175211354542</v>
      </c>
      <c r="M410" s="66">
        <f t="shared" si="111"/>
        <v>0.65927281010828265</v>
      </c>
      <c r="N410" s="66">
        <f t="shared" si="112"/>
        <v>1.5048211943405578</v>
      </c>
      <c r="O410" s="67">
        <f t="shared" si="113"/>
        <v>1.5563594595341981</v>
      </c>
      <c r="P410" s="67">
        <f t="shared" si="114"/>
        <v>-6.5975132454338753E-2</v>
      </c>
    </row>
    <row r="411" spans="1:16">
      <c r="A411" s="68">
        <f t="shared" si="99"/>
        <v>2.3665330661322885</v>
      </c>
      <c r="B411" s="71">
        <f t="shared" si="106"/>
        <v>-3.6004787530974909</v>
      </c>
      <c r="C411" s="71">
        <f t="shared" si="100"/>
        <v>0.23665330661322886</v>
      </c>
      <c r="D411" s="71">
        <f t="shared" si="101"/>
        <v>13.019452039037438</v>
      </c>
      <c r="E411" s="65">
        <f t="shared" si="102"/>
        <v>-0.27654610518951483</v>
      </c>
      <c r="F411" s="65">
        <f t="shared" si="103"/>
        <v>1.8176902215519455E-2</v>
      </c>
      <c r="G411" s="66">
        <f t="shared" si="104"/>
        <v>4.3016240132880044E-2</v>
      </c>
      <c r="H411" s="66">
        <f t="shared" si="105"/>
        <v>0.65445550224108495</v>
      </c>
      <c r="I411" s="67">
        <f t="shared" si="107"/>
        <v>1.5487905863657416</v>
      </c>
      <c r="J411" s="67">
        <f t="shared" si="108"/>
        <v>-0.10179935465514742</v>
      </c>
      <c r="K411" s="65">
        <f t="shared" si="109"/>
        <v>0.2771428297279992</v>
      </c>
      <c r="L411" s="65">
        <f t="shared" si="110"/>
        <v>3.0759587736735856</v>
      </c>
      <c r="M411" s="66">
        <f t="shared" si="111"/>
        <v>0.65586767059278073</v>
      </c>
      <c r="N411" s="66">
        <f t="shared" si="112"/>
        <v>1.5051624468786891</v>
      </c>
      <c r="O411" s="67">
        <f t="shared" si="113"/>
        <v>1.5521325294649753</v>
      </c>
      <c r="P411" s="67">
        <f t="shared" si="114"/>
        <v>-6.563387991620763E-2</v>
      </c>
    </row>
    <row r="412" spans="1:16">
      <c r="A412" s="68">
        <f t="shared" si="99"/>
        <v>2.3723446893787816</v>
      </c>
      <c r="B412" s="71">
        <f t="shared" si="106"/>
        <v>-3.6280193252237076</v>
      </c>
      <c r="C412" s="71">
        <f t="shared" si="100"/>
        <v>0.23723446893787817</v>
      </c>
      <c r="D412" s="71">
        <f t="shared" si="101"/>
        <v>13.218804417448924</v>
      </c>
      <c r="E412" s="65">
        <f t="shared" si="102"/>
        <v>-0.27445896093558159</v>
      </c>
      <c r="F412" s="65">
        <f t="shared" si="103"/>
        <v>1.7946741735941477E-2</v>
      </c>
      <c r="G412" s="66">
        <f t="shared" si="104"/>
        <v>4.2575857448913297E-2</v>
      </c>
      <c r="H412" s="66">
        <f t="shared" si="105"/>
        <v>0.65111125842794548</v>
      </c>
      <c r="I412" s="67">
        <f t="shared" si="107"/>
        <v>1.5446603361262718</v>
      </c>
      <c r="J412" s="67">
        <f t="shared" si="108"/>
        <v>-0.1010046093146775</v>
      </c>
      <c r="K412" s="65">
        <f t="shared" si="109"/>
        <v>0.27504509953237793</v>
      </c>
      <c r="L412" s="65">
        <f t="shared" si="110"/>
        <v>3.0762960851619989</v>
      </c>
      <c r="M412" s="66">
        <f t="shared" si="111"/>
        <v>0.65250178121529523</v>
      </c>
      <c r="N412" s="66">
        <f t="shared" si="112"/>
        <v>1.5054997583671026</v>
      </c>
      <c r="O412" s="67">
        <f t="shared" si="113"/>
        <v>1.5479591354763014</v>
      </c>
      <c r="P412" s="67">
        <f t="shared" si="114"/>
        <v>-6.529656842779398E-2</v>
      </c>
    </row>
    <row r="413" spans="1:16">
      <c r="A413" s="68">
        <f t="shared" si="99"/>
        <v>2.3781563126252747</v>
      </c>
      <c r="B413" s="71">
        <f t="shared" si="106"/>
        <v>-3.6556274472794437</v>
      </c>
      <c r="C413" s="71">
        <f t="shared" si="100"/>
        <v>0.23781563126252747</v>
      </c>
      <c r="D413" s="71">
        <f t="shared" si="101"/>
        <v>13.420168307775617</v>
      </c>
      <c r="E413" s="65">
        <f t="shared" si="102"/>
        <v>-0.27239803282954217</v>
      </c>
      <c r="F413" s="65">
        <f t="shared" si="103"/>
        <v>1.7720763690030446E-2</v>
      </c>
      <c r="G413" s="66">
        <f t="shared" si="104"/>
        <v>4.2142746033986662E-2</v>
      </c>
      <c r="H413" s="66">
        <f t="shared" si="105"/>
        <v>0.64780510132028257</v>
      </c>
      <c r="I413" s="67">
        <f t="shared" si="107"/>
        <v>1.5405817910556856</v>
      </c>
      <c r="J413" s="67">
        <f t="shared" si="108"/>
        <v>-0.10022203751208913</v>
      </c>
      <c r="K413" s="65">
        <f t="shared" si="109"/>
        <v>0.27297383346240761</v>
      </c>
      <c r="L413" s="65">
        <f t="shared" si="110"/>
        <v>3.0766295257223746</v>
      </c>
      <c r="M413" s="66">
        <f t="shared" si="111"/>
        <v>0.64917444523014511</v>
      </c>
      <c r="N413" s="66">
        <f t="shared" si="112"/>
        <v>1.505833198927478</v>
      </c>
      <c r="O413" s="67">
        <f t="shared" si="113"/>
        <v>1.5438383049190803</v>
      </c>
      <c r="P413" s="67">
        <f t="shared" si="114"/>
        <v>-6.4963127867418632E-2</v>
      </c>
    </row>
    <row r="414" spans="1:16">
      <c r="A414" s="68">
        <f t="shared" si="99"/>
        <v>2.3839679358717678</v>
      </c>
      <c r="B414" s="71">
        <f t="shared" si="106"/>
        <v>-3.6833031192646972</v>
      </c>
      <c r="C414" s="71">
        <f t="shared" si="100"/>
        <v>0.2383967935871768</v>
      </c>
      <c r="D414" s="71">
        <f t="shared" si="101"/>
        <v>13.623554899577696</v>
      </c>
      <c r="E414" s="65">
        <f t="shared" si="102"/>
        <v>-0.27036284922805814</v>
      </c>
      <c r="F414" s="65">
        <f t="shared" si="103"/>
        <v>1.7498868345630306E-2</v>
      </c>
      <c r="G414" s="66">
        <f t="shared" si="104"/>
        <v>4.1716741050024098E-2</v>
      </c>
      <c r="H414" s="66">
        <f t="shared" si="105"/>
        <v>0.64453636361062372</v>
      </c>
      <c r="I414" s="67">
        <f t="shared" si="107"/>
        <v>1.5365540243511138</v>
      </c>
      <c r="J414" s="67">
        <f t="shared" si="108"/>
        <v>-9.9451373052322989E-2</v>
      </c>
      <c r="K414" s="65">
        <f t="shared" si="109"/>
        <v>0.27092855264089721</v>
      </c>
      <c r="L414" s="65">
        <f t="shared" si="110"/>
        <v>3.0769591638095926</v>
      </c>
      <c r="M414" s="66">
        <f t="shared" si="111"/>
        <v>0.64588498240804526</v>
      </c>
      <c r="N414" s="66">
        <f t="shared" si="112"/>
        <v>1.506162837014696</v>
      </c>
      <c r="O414" s="67">
        <f t="shared" si="113"/>
        <v>1.5397690883218806</v>
      </c>
      <c r="P414" s="67">
        <f t="shared" si="114"/>
        <v>-6.4633489780200531E-2</v>
      </c>
    </row>
    <row r="415" spans="1:16">
      <c r="A415" s="68">
        <f t="shared" si="99"/>
        <v>2.3897795591182609</v>
      </c>
      <c r="B415" s="71">
        <f t="shared" si="106"/>
        <v>-3.7110463411794692</v>
      </c>
      <c r="C415" s="71">
        <f t="shared" si="100"/>
        <v>0.23897795591182611</v>
      </c>
      <c r="D415" s="71">
        <f t="shared" si="101"/>
        <v>13.828975409793319</v>
      </c>
      <c r="E415" s="65">
        <f t="shared" si="102"/>
        <v>-0.26835294960112538</v>
      </c>
      <c r="F415" s="65">
        <f t="shared" si="103"/>
        <v>1.7280958916348073E-2</v>
      </c>
      <c r="G415" s="66">
        <f t="shared" si="104"/>
        <v>4.1297682380251076E-2</v>
      </c>
      <c r="H415" s="66">
        <f t="shared" si="105"/>
        <v>0.64130439358586233</v>
      </c>
      <c r="I415" s="67">
        <f t="shared" si="107"/>
        <v>1.5325761309642258</v>
      </c>
      <c r="J415" s="67">
        <f t="shared" si="108"/>
        <v>-9.8692357191282387E-2</v>
      </c>
      <c r="K415" s="65">
        <f t="shared" si="109"/>
        <v>0.26890878955640823</v>
      </c>
      <c r="L415" s="65">
        <f t="shared" si="110"/>
        <v>3.0772850662610365</v>
      </c>
      <c r="M415" s="66">
        <f t="shared" si="111"/>
        <v>0.64263272854913844</v>
      </c>
      <c r="N415" s="66">
        <f t="shared" si="112"/>
        <v>1.5064887394661399</v>
      </c>
      <c r="O415" s="67">
        <f t="shared" si="113"/>
        <v>1.5357505587071254</v>
      </c>
      <c r="P415" s="67">
        <f t="shared" si="114"/>
        <v>-6.4307587328756785E-2</v>
      </c>
    </row>
    <row r="416" spans="1:16">
      <c r="A416" s="68">
        <f t="shared" si="99"/>
        <v>2.395591182364754</v>
      </c>
      <c r="B416" s="71">
        <f t="shared" si="106"/>
        <v>-3.7388571130237604</v>
      </c>
      <c r="C416" s="71">
        <f t="shared" si="100"/>
        <v>0.23955911823647541</v>
      </c>
      <c r="D416" s="71">
        <f t="shared" si="101"/>
        <v>14.036441082738607</v>
      </c>
      <c r="E416" s="65">
        <f t="shared" si="102"/>
        <v>-0.26636788420831553</v>
      </c>
      <c r="F416" s="65">
        <f t="shared" si="103"/>
        <v>1.7066941457908061E-2</v>
      </c>
      <c r="G416" s="66">
        <f t="shared" si="104"/>
        <v>4.0885414466500007E-2</v>
      </c>
      <c r="H416" s="66">
        <f t="shared" si="105"/>
        <v>0.63810855467459648</v>
      </c>
      <c r="I416" s="67">
        <f t="shared" si="107"/>
        <v>1.5286472269699809</v>
      </c>
      <c r="J416" s="67">
        <f t="shared" si="108"/>
        <v>-9.7944738383275776E-2</v>
      </c>
      <c r="K416" s="65">
        <f t="shared" si="109"/>
        <v>0.2669140877292584</v>
      </c>
      <c r="L416" s="65">
        <f t="shared" si="110"/>
        <v>3.0776072983441511</v>
      </c>
      <c r="M416" s="66">
        <f t="shared" si="111"/>
        <v>0.63941703501314384</v>
      </c>
      <c r="N416" s="66">
        <f t="shared" si="112"/>
        <v>1.5068109715492546</v>
      </c>
      <c r="O416" s="67">
        <f t="shared" si="113"/>
        <v>1.5317818109313024</v>
      </c>
      <c r="P416" s="67">
        <f t="shared" si="114"/>
        <v>-6.3985355245642014E-2</v>
      </c>
    </row>
    <row r="417" spans="1:16">
      <c r="A417" s="68">
        <f t="shared" si="99"/>
        <v>2.4014028056112471</v>
      </c>
      <c r="B417" s="71">
        <f t="shared" si="106"/>
        <v>-3.7667354347975692</v>
      </c>
      <c r="C417" s="71">
        <f t="shared" si="100"/>
        <v>0.24014028056112471</v>
      </c>
      <c r="D417" s="71">
        <f t="shared" si="101"/>
        <v>14.245963190107608</v>
      </c>
      <c r="E417" s="65">
        <f t="shared" si="102"/>
        <v>-0.26440721378623172</v>
      </c>
      <c r="F417" s="65">
        <f t="shared" si="103"/>
        <v>1.6856724768731544E-2</v>
      </c>
      <c r="G417" s="66">
        <f t="shared" si="104"/>
        <v>4.0479786153048529E-2</v>
      </c>
      <c r="H417" s="66">
        <f t="shared" si="105"/>
        <v>0.63494822501010961</v>
      </c>
      <c r="I417" s="67">
        <f t="shared" si="107"/>
        <v>1.5247664489571586</v>
      </c>
      <c r="J417" s="67">
        <f t="shared" si="108"/>
        <v>-9.7208272038474042E-2</v>
      </c>
      <c r="K417" s="65">
        <f t="shared" si="109"/>
        <v>0.26494400138921209</v>
      </c>
      <c r="L417" s="65">
        <f t="shared" si="110"/>
        <v>3.0779259238023378</v>
      </c>
      <c r="M417" s="66">
        <f t="shared" si="111"/>
        <v>0.63623726826592397</v>
      </c>
      <c r="N417" s="66">
        <f t="shared" si="112"/>
        <v>1.5071295970074414</v>
      </c>
      <c r="O417" s="67">
        <f t="shared" si="113"/>
        <v>1.5278619610482256</v>
      </c>
      <c r="P417" s="67">
        <f t="shared" si="114"/>
        <v>-6.3666729787455301E-2</v>
      </c>
    </row>
    <row r="418" spans="1:16">
      <c r="A418" s="68">
        <f t="shared" si="99"/>
        <v>2.4072144288577402</v>
      </c>
      <c r="B418" s="71">
        <f t="shared" si="106"/>
        <v>-3.7946813065008964</v>
      </c>
      <c r="C418" s="71">
        <f t="shared" si="100"/>
        <v>0.24072144288577402</v>
      </c>
      <c r="D418" s="71">
        <f t="shared" si="101"/>
        <v>14.457553030972358</v>
      </c>
      <c r="E418" s="65">
        <f t="shared" si="102"/>
        <v>-0.26247050924672843</v>
      </c>
      <c r="F418" s="65">
        <f t="shared" si="103"/>
        <v>1.6650220294546211E-2</v>
      </c>
      <c r="G418" s="66">
        <f t="shared" si="104"/>
        <v>4.008065053669161E-2</v>
      </c>
      <c r="H418" s="66">
        <f t="shared" si="105"/>
        <v>0.63182279700836363</v>
      </c>
      <c r="I418" s="67">
        <f t="shared" si="107"/>
        <v>1.520932953439788</v>
      </c>
      <c r="J418" s="67">
        <f t="shared" si="108"/>
        <v>-9.6482720289928769E-2</v>
      </c>
      <c r="K418" s="65">
        <f t="shared" si="109"/>
        <v>0.26299809516438305</v>
      </c>
      <c r="L418" s="65">
        <f t="shared" si="110"/>
        <v>3.0782410048992457</v>
      </c>
      <c r="M418" s="66">
        <f t="shared" si="111"/>
        <v>0.63309280944180391</v>
      </c>
      <c r="N418" s="66">
        <f t="shared" si="112"/>
        <v>1.5074446781043491</v>
      </c>
      <c r="O418" s="67">
        <f t="shared" si="113"/>
        <v>1.5239901456943943</v>
      </c>
      <c r="P418" s="67">
        <f t="shared" si="114"/>
        <v>-6.3351648690547394E-2</v>
      </c>
    </row>
    <row r="419" spans="1:16">
      <c r="A419" s="68">
        <f t="shared" si="99"/>
        <v>2.4130260521042333</v>
      </c>
      <c r="B419" s="71">
        <f t="shared" si="106"/>
        <v>-3.822694728133742</v>
      </c>
      <c r="C419" s="71">
        <f t="shared" si="100"/>
        <v>0.24130260521042335</v>
      </c>
      <c r="D419" s="71">
        <f t="shared" si="101"/>
        <v>14.67122193178284</v>
      </c>
      <c r="E419" s="65">
        <f t="shared" si="102"/>
        <v>-0.26055735138546909</v>
      </c>
      <c r="F419" s="65">
        <f t="shared" si="103"/>
        <v>1.644734203684017E-2</v>
      </c>
      <c r="G419" s="66">
        <f t="shared" si="104"/>
        <v>3.9687864822764436E-2</v>
      </c>
      <c r="H419" s="66">
        <f t="shared" si="105"/>
        <v>0.62873167696041399</v>
      </c>
      <c r="I419" s="67">
        <f t="shared" si="107"/>
        <v>1.5171459162886618</v>
      </c>
      <c r="J419" s="67">
        <f t="shared" si="108"/>
        <v>-9.5767851769721746E-2</v>
      </c>
      <c r="K419" s="65">
        <f t="shared" si="109"/>
        <v>0.26107594378089993</v>
      </c>
      <c r="L419" s="65">
        <f t="shared" si="110"/>
        <v>3.0785526024615297</v>
      </c>
      <c r="M419" s="66">
        <f t="shared" si="111"/>
        <v>0.62998305392101173</v>
      </c>
      <c r="N419" s="66">
        <f t="shared" si="112"/>
        <v>1.5077562756666332</v>
      </c>
      <c r="O419" s="67">
        <f t="shared" si="113"/>
        <v>1.5201655214955871</v>
      </c>
      <c r="P419" s="67">
        <f t="shared" si="114"/>
        <v>-6.3040051128263372E-2</v>
      </c>
    </row>
    <row r="420" spans="1:16">
      <c r="A420" s="68">
        <f t="shared" si="99"/>
        <v>2.4188376753507264</v>
      </c>
      <c r="B420" s="71">
        <f t="shared" si="106"/>
        <v>-3.850775699696106</v>
      </c>
      <c r="C420" s="71">
        <f t="shared" si="100"/>
        <v>0.24188376753507265</v>
      </c>
      <c r="D420" s="71">
        <f t="shared" si="101"/>
        <v>14.886981246366997</v>
      </c>
      <c r="E420" s="65">
        <f t="shared" si="102"/>
        <v>-0.25866733060040936</v>
      </c>
      <c r="F420" s="65">
        <f t="shared" si="103"/>
        <v>1.6248006464984411E-2</v>
      </c>
      <c r="G420" s="66">
        <f t="shared" si="104"/>
        <v>3.9301290186846465E-2</v>
      </c>
      <c r="H420" s="66">
        <f t="shared" si="105"/>
        <v>0.62567428463867203</v>
      </c>
      <c r="I420" s="67">
        <f t="shared" si="107"/>
        <v>1.5134045321821341</v>
      </c>
      <c r="J420" s="67">
        <f t="shared" si="108"/>
        <v>-9.5063441393836018E-2</v>
      </c>
      <c r="K420" s="65">
        <f t="shared" si="109"/>
        <v>0.25917713177290091</v>
      </c>
      <c r="L420" s="65">
        <f t="shared" si="110"/>
        <v>3.0788607759201345</v>
      </c>
      <c r="M420" s="66">
        <f t="shared" si="111"/>
        <v>0.6269074109216326</v>
      </c>
      <c r="N420" s="66">
        <f t="shared" si="112"/>
        <v>1.5080644491252377</v>
      </c>
      <c r="O420" s="67">
        <f t="shared" si="113"/>
        <v>1.5163872644938243</v>
      </c>
      <c r="P420" s="67">
        <f t="shared" si="114"/>
        <v>-6.2731877669658792E-2</v>
      </c>
    </row>
    <row r="421" spans="1:16">
      <c r="A421" s="68">
        <f t="shared" si="99"/>
        <v>2.4246492985972194</v>
      </c>
      <c r="B421" s="71">
        <f t="shared" si="106"/>
        <v>-3.8789242211879884</v>
      </c>
      <c r="C421" s="71">
        <f t="shared" si="100"/>
        <v>0.24246492985972196</v>
      </c>
      <c r="D421" s="71">
        <f t="shared" si="101"/>
        <v>15.104842355930723</v>
      </c>
      <c r="E421" s="65">
        <f t="shared" si="102"/>
        <v>-0.25680004661981648</v>
      </c>
      <c r="F421" s="65">
        <f t="shared" si="103"/>
        <v>1.6052132431856943E-2</v>
      </c>
      <c r="G421" s="66">
        <f t="shared" si="104"/>
        <v>3.8920791641891613E-2</v>
      </c>
      <c r="H421" s="66">
        <f t="shared" si="105"/>
        <v>0.62265005291647124</v>
      </c>
      <c r="I421" s="67">
        <f t="shared" si="107"/>
        <v>1.5097080140754435</v>
      </c>
      <c r="J421" s="67">
        <f t="shared" si="108"/>
        <v>-9.4369270155361021E-2</v>
      </c>
      <c r="K421" s="65">
        <f t="shared" si="109"/>
        <v>0.25730125320244707</v>
      </c>
      <c r="L421" s="65">
        <f t="shared" si="110"/>
        <v>3.0791655833501621</v>
      </c>
      <c r="M421" s="66">
        <f t="shared" si="111"/>
        <v>0.62386530310549893</v>
      </c>
      <c r="N421" s="66">
        <f t="shared" si="112"/>
        <v>1.5083692565552655</v>
      </c>
      <c r="O421" s="67">
        <f t="shared" si="113"/>
        <v>1.5126545695938896</v>
      </c>
      <c r="P421" s="67">
        <f t="shared" si="114"/>
        <v>-6.2427070239631177E-2</v>
      </c>
    </row>
    <row r="422" spans="1:16">
      <c r="A422" s="68">
        <f t="shared" si="99"/>
        <v>2.4304609218437125</v>
      </c>
      <c r="B422" s="71">
        <f t="shared" si="106"/>
        <v>-3.9071402926093892</v>
      </c>
      <c r="C422" s="71">
        <f t="shared" si="100"/>
        <v>0.24304609218437126</v>
      </c>
      <c r="D422" s="71">
        <f t="shared" si="101"/>
        <v>15.324816669057878</v>
      </c>
      <c r="E422" s="65">
        <f t="shared" si="102"/>
        <v>-0.25495510823945067</v>
      </c>
      <c r="F422" s="65">
        <f t="shared" si="103"/>
        <v>1.5859641092810083E-2</v>
      </c>
      <c r="G422" s="66">
        <f t="shared" si="104"/>
        <v>3.8546237910541618E-2</v>
      </c>
      <c r="H422" s="66">
        <f t="shared" si="105"/>
        <v>0.61965842740041877</v>
      </c>
      <c r="I422" s="67">
        <f t="shared" si="107"/>
        <v>1.5060555926878469</v>
      </c>
      <c r="J422" s="67">
        <f t="shared" si="108"/>
        <v>-9.3685124925662042E-2</v>
      </c>
      <c r="K422" s="65">
        <f t="shared" si="109"/>
        <v>0.25544791138896156</v>
      </c>
      <c r="L422" s="65">
        <f t="shared" si="110"/>
        <v>3.0794670815093834</v>
      </c>
      <c r="M422" s="66">
        <f t="shared" si="111"/>
        <v>0.62085616619746653</v>
      </c>
      <c r="N422" s="66">
        <f t="shared" si="112"/>
        <v>1.5086707547144871</v>
      </c>
      <c r="O422" s="67">
        <f t="shared" si="113"/>
        <v>1.5089666500286476</v>
      </c>
      <c r="P422" s="67">
        <f t="shared" si="114"/>
        <v>-6.2125572080409606E-2</v>
      </c>
    </row>
    <row r="423" spans="1:16">
      <c r="A423" s="68">
        <f t="shared" si="99"/>
        <v>2.4362725450902056</v>
      </c>
      <c r="B423" s="71">
        <f t="shared" si="106"/>
        <v>-3.9354239139603084</v>
      </c>
      <c r="C423" s="71">
        <f t="shared" si="100"/>
        <v>0.24362725450902056</v>
      </c>
      <c r="D423" s="71">
        <f t="shared" si="101"/>
        <v>15.546915621710276</v>
      </c>
      <c r="E423" s="65">
        <f t="shared" si="102"/>
        <v>-0.25313213306855153</v>
      </c>
      <c r="F423" s="65">
        <f t="shared" si="103"/>
        <v>1.5670455827830609E-2</v>
      </c>
      <c r="G423" s="66">
        <f t="shared" si="104"/>
        <v>3.8177501302392523E-2</v>
      </c>
      <c r="H423" s="66">
        <f t="shared" si="105"/>
        <v>0.61669886607503266</v>
      </c>
      <c r="I423" s="67">
        <f t="shared" si="107"/>
        <v>1.5024465160068636</v>
      </c>
      <c r="J423" s="67">
        <f t="shared" si="108"/>
        <v>-9.3010798263164468E-2</v>
      </c>
      <c r="K423" s="65">
        <f t="shared" si="109"/>
        <v>0.25361671864781876</v>
      </c>
      <c r="L423" s="65">
        <f t="shared" si="110"/>
        <v>3.0797653258754436</v>
      </c>
      <c r="M423" s="66">
        <f t="shared" si="111"/>
        <v>0.61787944861754807</v>
      </c>
      <c r="N423" s="66">
        <f t="shared" si="112"/>
        <v>1.5089689990805468</v>
      </c>
      <c r="O423" s="67">
        <f t="shared" si="113"/>
        <v>1.5053227368424067</v>
      </c>
      <c r="P423" s="67">
        <f t="shared" si="114"/>
        <v>-6.182732771434972E-2</v>
      </c>
    </row>
    <row r="424" spans="1:16">
      <c r="A424" s="68">
        <f t="shared" si="99"/>
        <v>2.4420841683366987</v>
      </c>
      <c r="B424" s="71">
        <f t="shared" si="106"/>
        <v>-3.9637750852407452</v>
      </c>
      <c r="C424" s="71">
        <f t="shared" si="100"/>
        <v>0.24420841683366989</v>
      </c>
      <c r="D424" s="71">
        <f t="shared" si="101"/>
        <v>15.771150677227684</v>
      </c>
      <c r="E424" s="65">
        <f t="shared" si="102"/>
        <v>-0.25133074728428839</v>
      </c>
      <c r="F424" s="65">
        <f t="shared" si="103"/>
        <v>1.5484502166749814E-2</v>
      </c>
      <c r="G424" s="66">
        <f t="shared" si="104"/>
        <v>3.7814457595995027E-2</v>
      </c>
      <c r="H424" s="66">
        <f t="shared" si="105"/>
        <v>0.61377083895919238</v>
      </c>
      <c r="I424" s="67">
        <f t="shared" si="107"/>
        <v>1.4988800488089771</v>
      </c>
      <c r="J424" s="67">
        <f t="shared" si="108"/>
        <v>-9.234608822941888E-2</v>
      </c>
      <c r="K424" s="65">
        <f t="shared" si="109"/>
        <v>0.25180729603772584</v>
      </c>
      <c r="L424" s="65">
        <f t="shared" si="110"/>
        <v>3.080060370681811</v>
      </c>
      <c r="M424" s="66">
        <f t="shared" si="111"/>
        <v>0.61493461112540271</v>
      </c>
      <c r="N424" s="66">
        <f t="shared" si="112"/>
        <v>1.5092640438869145</v>
      </c>
      <c r="O424" s="67">
        <f t="shared" si="113"/>
        <v>1.5017220783916301</v>
      </c>
      <c r="P424" s="67">
        <f t="shared" si="114"/>
        <v>-6.1532282907982155E-2</v>
      </c>
    </row>
    <row r="425" spans="1:16">
      <c r="A425" s="68">
        <f t="shared" si="99"/>
        <v>2.4478957915831918</v>
      </c>
      <c r="B425" s="71">
        <f t="shared" si="106"/>
        <v>-3.9921938064507012</v>
      </c>
      <c r="C425" s="71">
        <f t="shared" si="100"/>
        <v>0.2447895791583192</v>
      </c>
      <c r="D425" s="71">
        <f t="shared" si="101"/>
        <v>15.997533326327845</v>
      </c>
      <c r="E425" s="65">
        <f t="shared" si="102"/>
        <v>-0.2495505853943478</v>
      </c>
      <c r="F425" s="65">
        <f t="shared" si="103"/>
        <v>1.5301707717367791E-2</v>
      </c>
      <c r="G425" s="66">
        <f t="shared" si="104"/>
        <v>3.7456985925380666E-2</v>
      </c>
      <c r="H425" s="66">
        <f t="shared" si="105"/>
        <v>0.61087382777394594</v>
      </c>
      <c r="I425" s="67">
        <f t="shared" si="107"/>
        <v>1.4953554721961577</v>
      </c>
      <c r="J425" s="67">
        <f t="shared" si="108"/>
        <v>-9.1690798212130178E-2</v>
      </c>
      <c r="K425" s="65">
        <f t="shared" si="109"/>
        <v>0.25001927311655281</v>
      </c>
      <c r="L425" s="65">
        <f t="shared" si="110"/>
        <v>3.0803522689525273</v>
      </c>
      <c r="M425" s="66">
        <f t="shared" si="111"/>
        <v>0.61202112647669826</v>
      </c>
      <c r="N425" s="66">
        <f t="shared" si="112"/>
        <v>1.509555942157631</v>
      </c>
      <c r="O425" s="67">
        <f t="shared" si="113"/>
        <v>1.4981639398623141</v>
      </c>
      <c r="P425" s="67">
        <f t="shared" si="114"/>
        <v>-6.124038463726561E-2</v>
      </c>
    </row>
    <row r="426" spans="1:16">
      <c r="A426" s="68">
        <f t="shared" si="99"/>
        <v>2.4537074148296849</v>
      </c>
      <c r="B426" s="71">
        <f t="shared" si="106"/>
        <v>-4.0206800775901756</v>
      </c>
      <c r="C426" s="71">
        <f t="shared" si="100"/>
        <v>0.2453707414829685</v>
      </c>
      <c r="D426" s="71">
        <f t="shared" si="101"/>
        <v>16.226075087106441</v>
      </c>
      <c r="E426" s="65">
        <f t="shared" si="102"/>
        <v>-0.2477912900073467</v>
      </c>
      <c r="F426" s="65">
        <f t="shared" si="103"/>
        <v>1.5122002096363088E-2</v>
      </c>
      <c r="G426" s="66">
        <f t="shared" si="104"/>
        <v>3.7104968670916151E-2</v>
      </c>
      <c r="H426" s="66">
        <f t="shared" si="105"/>
        <v>0.60800732562123938</v>
      </c>
      <c r="I426" s="67">
        <f t="shared" si="107"/>
        <v>1.4918720831476018</v>
      </c>
      <c r="J426" s="67">
        <f t="shared" si="108"/>
        <v>-9.1044736754850114E-2</v>
      </c>
      <c r="K426" s="65">
        <f t="shared" si="109"/>
        <v>0.24825228770528462</v>
      </c>
      <c r="L426" s="65">
        <f t="shared" si="110"/>
        <v>3.0806410725357947</v>
      </c>
      <c r="M426" s="66">
        <f t="shared" si="111"/>
        <v>0.60913847909088903</v>
      </c>
      <c r="N426" s="66">
        <f t="shared" si="112"/>
        <v>1.5098447457408983</v>
      </c>
      <c r="O426" s="67">
        <f t="shared" si="113"/>
        <v>1.4946476028033915</v>
      </c>
      <c r="P426" s="67">
        <f t="shared" si="114"/>
        <v>-6.0951581053998276E-2</v>
      </c>
    </row>
    <row r="427" spans="1:16">
      <c r="A427" s="68">
        <f t="shared" si="99"/>
        <v>2.459519038076178</v>
      </c>
      <c r="B427" s="71">
        <f t="shared" si="106"/>
        <v>-4.0492338986591676</v>
      </c>
      <c r="C427" s="71">
        <f t="shared" si="100"/>
        <v>0.24595190380761781</v>
      </c>
      <c r="D427" s="71">
        <f t="shared" si="101"/>
        <v>16.456787505037113</v>
      </c>
      <c r="E427" s="65">
        <f t="shared" si="102"/>
        <v>-0.24605251161077296</v>
      </c>
      <c r="F427" s="65">
        <f t="shared" si="103"/>
        <v>1.4945316862865037E-2</v>
      </c>
      <c r="G427" s="66">
        <f t="shared" si="104"/>
        <v>3.67582913542975E-2</v>
      </c>
      <c r="H427" s="66">
        <f t="shared" si="105"/>
        <v>0.60517083667315597</v>
      </c>
      <c r="I427" s="67">
        <f t="shared" si="107"/>
        <v>1.4884291940861163</v>
      </c>
      <c r="J427" s="67">
        <f t="shared" si="108"/>
        <v>-9.0407717393045678E-2</v>
      </c>
      <c r="K427" s="65">
        <f t="shared" si="109"/>
        <v>0.24650598565978271</v>
      </c>
      <c r="L427" s="65">
        <f t="shared" si="110"/>
        <v>3.0809268321364511</v>
      </c>
      <c r="M427" s="66">
        <f t="shared" si="111"/>
        <v>0.60628616472996899</v>
      </c>
      <c r="N427" s="66">
        <f t="shared" si="112"/>
        <v>1.5101305053415548</v>
      </c>
      <c r="O427" s="67">
        <f t="shared" si="113"/>
        <v>1.4911723646755484</v>
      </c>
      <c r="P427" s="67">
        <f t="shared" si="114"/>
        <v>-6.0665821453341921E-2</v>
      </c>
    </row>
    <row r="428" spans="1:16">
      <c r="A428" s="68">
        <f t="shared" si="99"/>
        <v>2.4653306613226711</v>
      </c>
      <c r="B428" s="71">
        <f t="shared" si="106"/>
        <v>-4.0778552696576789</v>
      </c>
      <c r="C428" s="71">
        <f t="shared" si="100"/>
        <v>0.24653306613226711</v>
      </c>
      <c r="D428" s="71">
        <f t="shared" si="101"/>
        <v>16.689682152971475</v>
      </c>
      <c r="E428" s="65">
        <f t="shared" si="102"/>
        <v>-0.24433390835616645</v>
      </c>
      <c r="F428" s="65">
        <f t="shared" si="103"/>
        <v>1.4771585454572227E-2</v>
      </c>
      <c r="G428" s="66">
        <f t="shared" si="104"/>
        <v>3.64168425375049E-2</v>
      </c>
      <c r="H428" s="66">
        <f t="shared" si="105"/>
        <v>0.60236387587126072</v>
      </c>
      <c r="I428" s="67">
        <f t="shared" si="107"/>
        <v>1.4850261324585825</v>
      </c>
      <c r="J428" s="67">
        <f t="shared" si="108"/>
        <v>-8.9779558496270534E-2</v>
      </c>
      <c r="K428" s="65">
        <f t="shared" si="109"/>
        <v>0.24478002065005483</v>
      </c>
      <c r="L428" s="65">
        <f t="shared" si="110"/>
        <v>3.0812095973473763</v>
      </c>
      <c r="M428" s="66">
        <f t="shared" si="111"/>
        <v>0.60346369018777679</v>
      </c>
      <c r="N428" s="66">
        <f t="shared" si="112"/>
        <v>1.51041327055248</v>
      </c>
      <c r="O428" s="67">
        <f t="shared" si="113"/>
        <v>1.4877375384148512</v>
      </c>
      <c r="P428" s="67">
        <f t="shared" si="114"/>
        <v>-6.0383056242416584E-2</v>
      </c>
    </row>
    <row r="429" spans="1:16">
      <c r="A429" s="68">
        <f t="shared" si="99"/>
        <v>2.4711422845691642</v>
      </c>
      <c r="B429" s="71">
        <f t="shared" si="106"/>
        <v>-4.1065441905857076</v>
      </c>
      <c r="C429" s="71">
        <f t="shared" si="100"/>
        <v>0.24711422845691644</v>
      </c>
      <c r="D429" s="71">
        <f t="shared" si="101"/>
        <v>16.924770631139083</v>
      </c>
      <c r="E429" s="65">
        <f t="shared" si="102"/>
        <v>-0.24263514585126914</v>
      </c>
      <c r="F429" s="65">
        <f t="shared" si="103"/>
        <v>1.4600743126306404E-2</v>
      </c>
      <c r="G429" s="66">
        <f t="shared" si="104"/>
        <v>3.6080513725548324E-2</v>
      </c>
      <c r="H429" s="66">
        <f t="shared" si="105"/>
        <v>0.59958596863567759</v>
      </c>
      <c r="I429" s="67">
        <f t="shared" si="107"/>
        <v>1.4816622403299835</v>
      </c>
      <c r="J429" s="67">
        <f t="shared" si="108"/>
        <v>-8.9160083116180566E-2</v>
      </c>
      <c r="K429" s="65">
        <f t="shared" si="109"/>
        <v>0.24307405394674897</v>
      </c>
      <c r="L429" s="65">
        <f t="shared" si="110"/>
        <v>3.0814894166798683</v>
      </c>
      <c r="M429" s="66">
        <f t="shared" si="111"/>
        <v>0.60067057298945759</v>
      </c>
      <c r="N429" s="66">
        <f t="shared" si="112"/>
        <v>1.5106930898849718</v>
      </c>
      <c r="O429" s="67">
        <f t="shared" si="113"/>
        <v>1.484342452010637</v>
      </c>
      <c r="P429" s="67">
        <f t="shared" si="114"/>
        <v>-6.0103236909924813E-2</v>
      </c>
    </row>
    <row r="430" spans="1:16">
      <c r="A430" s="68">
        <f t="shared" si="99"/>
        <v>2.4769539078156573</v>
      </c>
      <c r="B430" s="71">
        <f t="shared" si="106"/>
        <v>-4.1353006614432557</v>
      </c>
      <c r="C430" s="71">
        <f t="shared" si="100"/>
        <v>0.24769539078156574</v>
      </c>
      <c r="D430" s="71">
        <f t="shared" si="101"/>
        <v>17.162064567147461</v>
      </c>
      <c r="E430" s="65">
        <f t="shared" si="102"/>
        <v>-0.24095589695888156</v>
      </c>
      <c r="F430" s="65">
        <f t="shared" si="103"/>
        <v>1.4432726890896185E-2</v>
      </c>
      <c r="G430" s="66">
        <f t="shared" si="104"/>
        <v>3.5749199272841425E-2</v>
      </c>
      <c r="H430" s="66">
        <f t="shared" si="105"/>
        <v>0.59683665058352853</v>
      </c>
      <c r="I430" s="67">
        <f t="shared" si="107"/>
        <v>1.478336873990479</v>
      </c>
      <c r="J430" s="67">
        <f t="shared" si="108"/>
        <v>-8.8549118840145227E-2</v>
      </c>
      <c r="K430" s="65">
        <f t="shared" si="109"/>
        <v>0.2413877542145963</v>
      </c>
      <c r="L430" s="65">
        <f t="shared" si="110"/>
        <v>3.0817663375930269</v>
      </c>
      <c r="M430" s="66">
        <f t="shared" si="111"/>
        <v>0.59790634110068963</v>
      </c>
      <c r="N430" s="66">
        <f t="shared" si="112"/>
        <v>1.5109700107981305</v>
      </c>
      <c r="O430" s="67">
        <f t="shared" si="113"/>
        <v>1.4809864480971147</v>
      </c>
      <c r="P430" s="67">
        <f t="shared" si="114"/>
        <v>-5.9826315996766098E-2</v>
      </c>
    </row>
    <row r="431" spans="1:16">
      <c r="A431" s="68">
        <f t="shared" si="99"/>
        <v>2.4827655310621504</v>
      </c>
      <c r="B431" s="71">
        <f t="shared" si="106"/>
        <v>-4.1641246822303213</v>
      </c>
      <c r="C431" s="71">
        <f t="shared" si="100"/>
        <v>0.24827655310621505</v>
      </c>
      <c r="D431" s="71">
        <f t="shared" si="101"/>
        <v>17.401575615982079</v>
      </c>
      <c r="E431" s="65">
        <f t="shared" si="102"/>
        <v>-0.23929584160217518</v>
      </c>
      <c r="F431" s="65">
        <f t="shared" si="103"/>
        <v>1.4267475462290388E-2</v>
      </c>
      <c r="G431" s="66">
        <f t="shared" si="104"/>
        <v>3.5422796293049598E-2</v>
      </c>
      <c r="H431" s="66">
        <f t="shared" si="105"/>
        <v>0.59411546725638864</v>
      </c>
      <c r="I431" s="67">
        <f t="shared" si="107"/>
        <v>1.4750494035750454</v>
      </c>
      <c r="J431" s="67">
        <f t="shared" si="108"/>
        <v>-8.7946497650219654E-2</v>
      </c>
      <c r="K431" s="65">
        <f t="shared" si="109"/>
        <v>0.23972079731254101</v>
      </c>
      <c r="L431" s="65">
        <f t="shared" si="110"/>
        <v>3.0820404065221889</v>
      </c>
      <c r="M431" s="66">
        <f t="shared" si="111"/>
        <v>0.59517053264631303</v>
      </c>
      <c r="N431" s="66">
        <f t="shared" si="112"/>
        <v>1.5112440797272924</v>
      </c>
      <c r="O431" s="67">
        <f t="shared" si="113"/>
        <v>1.4776688835581662</v>
      </c>
      <c r="P431" s="67">
        <f t="shared" si="114"/>
        <v>-5.9552247067604286E-2</v>
      </c>
    </row>
    <row r="432" spans="1:16">
      <c r="A432" s="68">
        <f t="shared" si="99"/>
        <v>2.4885771543086435</v>
      </c>
      <c r="B432" s="71">
        <f t="shared" si="106"/>
        <v>-4.1930162529469062</v>
      </c>
      <c r="C432" s="71">
        <f t="shared" si="100"/>
        <v>0.24885771543086435</v>
      </c>
      <c r="D432" s="71">
        <f t="shared" si="101"/>
        <v>17.643315460006381</v>
      </c>
      <c r="E432" s="65">
        <f t="shared" si="102"/>
        <v>-0.23765466657622125</v>
      </c>
      <c r="F432" s="65">
        <f t="shared" si="103"/>
        <v>1.4104929200805342E-2</v>
      </c>
      <c r="G432" s="66">
        <f t="shared" si="104"/>
        <v>3.5101204572265045E-2</v>
      </c>
      <c r="H432" s="66">
        <f t="shared" si="105"/>
        <v>0.59142197385642215</v>
      </c>
      <c r="I432" s="67">
        <f t="shared" si="107"/>
        <v>1.471799212695216</v>
      </c>
      <c r="J432" s="67">
        <f t="shared" si="108"/>
        <v>-8.7352055787252886E-2</v>
      </c>
      <c r="K432" s="65">
        <f t="shared" si="109"/>
        <v>0.23807286610030684</v>
      </c>
      <c r="L432" s="65">
        <f t="shared" si="110"/>
        <v>3.0823116689064411</v>
      </c>
      <c r="M432" s="66">
        <f t="shared" si="111"/>
        <v>0.59246269563800424</v>
      </c>
      <c r="N432" s="66">
        <f t="shared" si="112"/>
        <v>1.5115153421115446</v>
      </c>
      <c r="O432" s="67">
        <f t="shared" si="113"/>
        <v>1.4743891291448525</v>
      </c>
      <c r="P432" s="67">
        <f t="shared" si="114"/>
        <v>-5.9280984683351981E-2</v>
      </c>
    </row>
    <row r="433" spans="1:16">
      <c r="A433" s="68">
        <f t="shared" si="99"/>
        <v>2.4943887775551365</v>
      </c>
      <c r="B433" s="71">
        <f t="shared" si="106"/>
        <v>-4.2219753735930086</v>
      </c>
      <c r="C433" s="71">
        <f t="shared" si="100"/>
        <v>0.24943887775551365</v>
      </c>
      <c r="D433" s="71">
        <f t="shared" si="101"/>
        <v>17.887295808961756</v>
      </c>
      <c r="E433" s="65">
        <f t="shared" si="102"/>
        <v>-0.23603206536550633</v>
      </c>
      <c r="F433" s="65">
        <f t="shared" si="103"/>
        <v>1.3945030060415376E-2</v>
      </c>
      <c r="G433" s="66">
        <f t="shared" si="104"/>
        <v>3.4784326485369145E-2</v>
      </c>
      <c r="H433" s="66">
        <f t="shared" si="105"/>
        <v>0.58875573499087941</v>
      </c>
      <c r="I433" s="67">
        <f t="shared" si="107"/>
        <v>1.4685856980824756</v>
      </c>
      <c r="J433" s="67">
        <f t="shared" si="108"/>
        <v>-8.6765633619918694E-2</v>
      </c>
      <c r="K433" s="65">
        <f t="shared" si="109"/>
        <v>0.23644365025115929</v>
      </c>
      <c r="L433" s="65">
        <f t="shared" si="110"/>
        <v>3.0825801692152552</v>
      </c>
      <c r="M433" s="66">
        <f t="shared" si="111"/>
        <v>0.58978238771066349</v>
      </c>
      <c r="N433" s="66">
        <f t="shared" si="112"/>
        <v>1.5117838424203587</v>
      </c>
      <c r="O433" s="67">
        <f t="shared" si="113"/>
        <v>1.4711465691051515</v>
      </c>
      <c r="P433" s="67">
        <f t="shared" si="114"/>
        <v>-5.9012484374537849E-2</v>
      </c>
    </row>
    <row r="434" spans="1:16">
      <c r="A434" s="68">
        <f t="shared" si="99"/>
        <v>2.5002004008016296</v>
      </c>
      <c r="B434" s="71">
        <f t="shared" si="106"/>
        <v>-4.2510020441686294</v>
      </c>
      <c r="C434" s="71">
        <f t="shared" si="100"/>
        <v>0.25002004008016299</v>
      </c>
      <c r="D434" s="71">
        <f t="shared" si="101"/>
        <v>18.133528399967553</v>
      </c>
      <c r="E434" s="65">
        <f t="shared" si="102"/>
        <v>-0.23442773796721414</v>
      </c>
      <c r="F434" s="65">
        <f t="shared" si="103"/>
        <v>1.378772153799976E-2</v>
      </c>
      <c r="G434" s="66">
        <f t="shared" si="104"/>
        <v>3.4472066915448261E-2</v>
      </c>
      <c r="H434" s="66">
        <f t="shared" si="105"/>
        <v>0.58611632442464823</v>
      </c>
      <c r="I434" s="67">
        <f t="shared" si="107"/>
        <v>1.4654082692428836</v>
      </c>
      <c r="J434" s="67">
        <f t="shared" si="108"/>
        <v>-8.6187075518464343E-2</v>
      </c>
      <c r="K434" s="65">
        <f t="shared" si="109"/>
        <v>0.23483284607063434</v>
      </c>
      <c r="L434" s="65">
        <f t="shared" si="110"/>
        <v>3.0828459509742694</v>
      </c>
      <c r="M434" s="66">
        <f t="shared" si="111"/>
        <v>0.58712917586718738</v>
      </c>
      <c r="N434" s="66">
        <f t="shared" si="112"/>
        <v>1.5120496241793731</v>
      </c>
      <c r="O434" s="67">
        <f t="shared" si="113"/>
        <v>1.4679406008254723</v>
      </c>
      <c r="P434" s="67">
        <f t="shared" si="114"/>
        <v>-5.874670261552354E-2</v>
      </c>
    </row>
    <row r="435" spans="1:16">
      <c r="A435" s="68">
        <f t="shared" si="99"/>
        <v>2.5060120240481227</v>
      </c>
      <c r="B435" s="71">
        <f t="shared" si="106"/>
        <v>-4.2800962646737686</v>
      </c>
      <c r="C435" s="71">
        <f t="shared" si="100"/>
        <v>0.25060120240481226</v>
      </c>
      <c r="D435" s="71">
        <f t="shared" si="101"/>
        <v>18.382024997521082</v>
      </c>
      <c r="E435" s="65">
        <f t="shared" si="102"/>
        <v>-0.23284139072006285</v>
      </c>
      <c r="F435" s="65">
        <f t="shared" si="103"/>
        <v>1.3632948624463693E-2</v>
      </c>
      <c r="G435" s="66">
        <f t="shared" si="104"/>
        <v>3.4164333176136333E-2</v>
      </c>
      <c r="H435" s="66">
        <f t="shared" si="105"/>
        <v>0.58350332484056444</v>
      </c>
      <c r="I435" s="67">
        <f t="shared" si="107"/>
        <v>1.4622663481225122</v>
      </c>
      <c r="J435" s="67">
        <f t="shared" si="108"/>
        <v>-8.5616229732983842E-2</v>
      </c>
      <c r="K435" s="65">
        <f t="shared" si="109"/>
        <v>0.23324015632101228</v>
      </c>
      <c r="L435" s="65">
        <f t="shared" si="110"/>
        <v>3.0831090567902537</v>
      </c>
      <c r="M435" s="66">
        <f t="shared" si="111"/>
        <v>0.58450263623132048</v>
      </c>
      <c r="N435" s="66">
        <f t="shared" si="112"/>
        <v>1.5123127299953572</v>
      </c>
      <c r="O435" s="67">
        <f t="shared" si="113"/>
        <v>1.4647706344835152</v>
      </c>
      <c r="P435" s="67">
        <f t="shared" si="114"/>
        <v>-5.8483596799539406E-2</v>
      </c>
    </row>
    <row r="436" spans="1:16">
      <c r="A436" s="68">
        <f t="shared" si="99"/>
        <v>2.5118236472946158</v>
      </c>
      <c r="B436" s="71">
        <f t="shared" si="106"/>
        <v>-4.3092580351084262</v>
      </c>
      <c r="C436" s="71">
        <f t="shared" si="100"/>
        <v>0.25118236472946159</v>
      </c>
      <c r="D436" s="71">
        <f t="shared" si="101"/>
        <v>18.632797393497619</v>
      </c>
      <c r="E436" s="65">
        <f t="shared" si="102"/>
        <v>-0.23127273613849575</v>
      </c>
      <c r="F436" s="65">
        <f t="shared" si="103"/>
        <v>1.348065775765468E-2</v>
      </c>
      <c r="G436" s="66">
        <f t="shared" si="104"/>
        <v>3.3861034936762638E-2</v>
      </c>
      <c r="H436" s="66">
        <f t="shared" si="105"/>
        <v>0.58091632760720169</v>
      </c>
      <c r="I436" s="67">
        <f t="shared" si="107"/>
        <v>1.4591593687833153</v>
      </c>
      <c r="J436" s="67">
        <f t="shared" si="108"/>
        <v>-8.5052948276029536E-2</v>
      </c>
      <c r="K436" s="65">
        <f t="shared" si="109"/>
        <v>0.23166529005132663</v>
      </c>
      <c r="L436" s="65">
        <f t="shared" si="110"/>
        <v>3.0833695283752851</v>
      </c>
      <c r="M436" s="66">
        <f t="shared" si="111"/>
        <v>0.58190235380828836</v>
      </c>
      <c r="N436" s="66">
        <f t="shared" si="112"/>
        <v>1.5125732015803883</v>
      </c>
      <c r="O436" s="67">
        <f t="shared" si="113"/>
        <v>1.4616360927120566</v>
      </c>
      <c r="P436" s="67">
        <f t="shared" si="114"/>
        <v>-5.822312521450819E-2</v>
      </c>
    </row>
    <row r="437" spans="1:16">
      <c r="A437" s="68">
        <f t="shared" si="99"/>
        <v>2.5176352705411089</v>
      </c>
      <c r="B437" s="71">
        <f t="shared" si="106"/>
        <v>-4.3384873554726031</v>
      </c>
      <c r="C437" s="71">
        <f t="shared" si="100"/>
        <v>0.25176352705411092</v>
      </c>
      <c r="D437" s="71">
        <f t="shared" si="101"/>
        <v>18.885857407150386</v>
      </c>
      <c r="E437" s="65">
        <f t="shared" si="102"/>
        <v>-0.22972149275203177</v>
      </c>
      <c r="F437" s="65">
        <f t="shared" si="103"/>
        <v>1.3330796776999417E-2</v>
      </c>
      <c r="G437" s="66">
        <f t="shared" si="104"/>
        <v>3.3562084150189471E-2</v>
      </c>
      <c r="H437" s="66">
        <f t="shared" si="105"/>
        <v>0.57835493255386894</v>
      </c>
      <c r="I437" s="67">
        <f t="shared" si="107"/>
        <v>1.4560867770890447</v>
      </c>
      <c r="J437" s="67">
        <f t="shared" si="108"/>
        <v>-8.4497086809385738E-2</v>
      </c>
      <c r="K437" s="65">
        <f t="shared" si="109"/>
        <v>0.23010796243270559</v>
      </c>
      <c r="L437" s="65">
        <f t="shared" si="110"/>
        <v>3.0836274065701645</v>
      </c>
      <c r="M437" s="66">
        <f t="shared" si="111"/>
        <v>0.57932792225292806</v>
      </c>
      <c r="N437" s="66">
        <f t="shared" si="112"/>
        <v>1.5128310797752682</v>
      </c>
      <c r="O437" s="67">
        <f t="shared" si="113"/>
        <v>1.4585364102732692</v>
      </c>
      <c r="P437" s="67">
        <f t="shared" si="114"/>
        <v>-5.7965247019628449E-2</v>
      </c>
    </row>
    <row r="438" spans="1:16">
      <c r="A438" s="68">
        <f t="shared" si="99"/>
        <v>2.523446893787602</v>
      </c>
      <c r="B438" s="71">
        <f t="shared" si="106"/>
        <v>-4.3677842257662975</v>
      </c>
      <c r="C438" s="71">
        <f t="shared" si="100"/>
        <v>0.2523446893787602</v>
      </c>
      <c r="D438" s="71">
        <f t="shared" si="101"/>
        <v>19.141216885110559</v>
      </c>
      <c r="E438" s="65">
        <f t="shared" si="102"/>
        <v>-0.22818738494958907</v>
      </c>
      <c r="F438" s="65">
        <f t="shared" si="103"/>
        <v>1.3183314879789717E-2</v>
      </c>
      <c r="G438" s="66">
        <f t="shared" si="104"/>
        <v>3.3267394983229233E-2</v>
      </c>
      <c r="H438" s="66">
        <f t="shared" si="105"/>
        <v>0.57581874775255637</v>
      </c>
      <c r="I438" s="67">
        <f t="shared" si="107"/>
        <v>1.4530480304008551</v>
      </c>
      <c r="J438" s="67">
        <f t="shared" si="108"/>
        <v>-8.3948504534835058E-2</v>
      </c>
      <c r="K438" s="65">
        <f t="shared" si="109"/>
        <v>0.22856789459885138</v>
      </c>
      <c r="L438" s="65">
        <f t="shared" si="110"/>
        <v>3.0838827313671038</v>
      </c>
      <c r="M438" s="66">
        <f t="shared" si="111"/>
        <v>0.57677894364504356</v>
      </c>
      <c r="N438" s="66">
        <f t="shared" si="112"/>
        <v>1.5130864045722072</v>
      </c>
      <c r="O438" s="67">
        <f t="shared" si="113"/>
        <v>1.4554710337431793</v>
      </c>
      <c r="P438" s="67">
        <f t="shared" si="114"/>
        <v>-5.7709922222689447E-2</v>
      </c>
    </row>
    <row r="439" spans="1:16">
      <c r="A439" s="68">
        <f t="shared" si="99"/>
        <v>2.5292585170340951</v>
      </c>
      <c r="B439" s="71">
        <f t="shared" si="106"/>
        <v>-4.3971486459895095</v>
      </c>
      <c r="C439" s="71">
        <f t="shared" si="100"/>
        <v>0.25292585170340953</v>
      </c>
      <c r="D439" s="71">
        <f t="shared" si="101"/>
        <v>19.39888770138727</v>
      </c>
      <c r="E439" s="65">
        <f t="shared" si="102"/>
        <v>-0.2266701428286044</v>
      </c>
      <c r="F439" s="65">
        <f t="shared" si="103"/>
        <v>1.303816257904942E-2</v>
      </c>
      <c r="G439" s="66">
        <f t="shared" si="104"/>
        <v>3.2976883749535967E-2</v>
      </c>
      <c r="H439" s="66">
        <f t="shared" si="105"/>
        <v>0.57330738930658254</v>
      </c>
      <c r="I439" s="67">
        <f t="shared" si="107"/>
        <v>1.4500425972822555</v>
      </c>
      <c r="J439" s="67">
        <f t="shared" si="108"/>
        <v>-8.3407064088757088E-2</v>
      </c>
      <c r="K439" s="65">
        <f t="shared" si="109"/>
        <v>0.22704481349147274</v>
      </c>
      <c r="L439" s="65">
        <f t="shared" si="110"/>
        <v>3.0841355419317016</v>
      </c>
      <c r="M439" s="66">
        <f t="shared" si="111"/>
        <v>0.57425502827172514</v>
      </c>
      <c r="N439" s="66">
        <f t="shared" si="112"/>
        <v>1.513339215136805</v>
      </c>
      <c r="O439" s="67">
        <f t="shared" si="113"/>
        <v>1.4524394212059155</v>
      </c>
      <c r="P439" s="67">
        <f t="shared" si="114"/>
        <v>-5.7457111658091566E-2</v>
      </c>
    </row>
    <row r="440" spans="1:16">
      <c r="A440" s="68">
        <f t="shared" si="99"/>
        <v>2.5350701402805882</v>
      </c>
      <c r="B440" s="71">
        <f t="shared" si="106"/>
        <v>-4.4265806161422407</v>
      </c>
      <c r="C440" s="71">
        <f t="shared" si="100"/>
        <v>0.25350701402805881</v>
      </c>
      <c r="D440" s="71">
        <f t="shared" si="101"/>
        <v>19.658881757367642</v>
      </c>
      <c r="E440" s="65">
        <f t="shared" si="102"/>
        <v>-0.22516950204877614</v>
      </c>
      <c r="F440" s="65">
        <f t="shared" si="103"/>
        <v>1.2895291662917242E-2</v>
      </c>
      <c r="G440" s="66">
        <f t="shared" si="104"/>
        <v>3.2690468844870708E-2</v>
      </c>
      <c r="H440" s="66">
        <f t="shared" si="105"/>
        <v>0.57082048114570116</v>
      </c>
      <c r="I440" s="67">
        <f t="shared" si="107"/>
        <v>1.4470699572130654</v>
      </c>
      <c r="J440" s="67">
        <f t="shared" si="108"/>
        <v>-8.287263144040459E-2</v>
      </c>
      <c r="K440" s="65">
        <f t="shared" si="109"/>
        <v>0.22553845171049106</v>
      </c>
      <c r="L440" s="65">
        <f t="shared" si="110"/>
        <v>3.0843858766242471</v>
      </c>
      <c r="M440" s="66">
        <f t="shared" si="111"/>
        <v>0.57175579441638125</v>
      </c>
      <c r="N440" s="66">
        <f t="shared" si="112"/>
        <v>1.5135895498293506</v>
      </c>
      <c r="O440" s="67">
        <f t="shared" si="113"/>
        <v>1.4494410419573747</v>
      </c>
      <c r="P440" s="67">
        <f t="shared" si="114"/>
        <v>-5.7206776965546165E-2</v>
      </c>
    </row>
    <row r="441" spans="1:16">
      <c r="A441" s="68">
        <f t="shared" ref="A441:A504" si="115">A440+$E$6</f>
        <v>2.5408817635270813</v>
      </c>
      <c r="B441" s="71">
        <f t="shared" si="106"/>
        <v>-4.4560801362244904</v>
      </c>
      <c r="C441" s="71">
        <f t="shared" ref="C441:C504" si="116">A441*$B$3</f>
        <v>0.25408817635270814</v>
      </c>
      <c r="D441" s="71">
        <f t="shared" ref="D441:D504" si="117">B441^2+C441^2</f>
        <v>19.921210981816717</v>
      </c>
      <c r="E441" s="65">
        <f t="shared" ref="E441:E504" si="118">$B$1/D441*B441</f>
        <v>-0.2236852036902687</v>
      </c>
      <c r="F441" s="65">
        <f t="shared" ref="F441:F504" si="119">$B$1/D441*C441</f>
        <v>1.2754655155483751E-2</v>
      </c>
      <c r="G441" s="66">
        <f t="shared" ref="G441:G504" si="120">A441*F441</f>
        <v>3.2408070684645331E-2</v>
      </c>
      <c r="H441" s="66">
        <f t="shared" ref="H441:H504" si="121">-A441*E441</f>
        <v>0.56835765482744438</v>
      </c>
      <c r="I441" s="67">
        <f t="shared" si="107"/>
        <v>1.4441296003120729</v>
      </c>
      <c r="J441" s="67">
        <f t="shared" si="108"/>
        <v>-8.2345075793711933E-2</v>
      </c>
      <c r="K441" s="65">
        <f t="shared" si="109"/>
        <v>0.22404854736885108</v>
      </c>
      <c r="L441" s="65">
        <f t="shared" si="110"/>
        <v>3.0846337730203617</v>
      </c>
      <c r="M441" s="66">
        <f t="shared" si="111"/>
        <v>0.56928086815424717</v>
      </c>
      <c r="N441" s="66">
        <f t="shared" si="112"/>
        <v>1.5138374462254653</v>
      </c>
      <c r="O441" s="67">
        <f t="shared" si="113"/>
        <v>1.4464753762179914</v>
      </c>
      <c r="P441" s="67">
        <f t="shared" si="114"/>
        <v>-5.6958880569431228E-2</v>
      </c>
    </row>
    <row r="442" spans="1:16">
      <c r="A442" s="68">
        <f t="shared" si="115"/>
        <v>2.5466933867735744</v>
      </c>
      <c r="B442" s="71">
        <f t="shared" si="106"/>
        <v>-4.4856472062362585</v>
      </c>
      <c r="C442" s="71">
        <f t="shared" si="116"/>
        <v>0.25466933867735747</v>
      </c>
      <c r="D442" s="71">
        <f t="shared" si="117"/>
        <v>20.185887330877513</v>
      </c>
      <c r="E442" s="65">
        <f t="shared" si="118"/>
        <v>-0.22221699411621851</v>
      </c>
      <c r="F442" s="65">
        <f t="shared" si="119"/>
        <v>1.261620727902312E-2</v>
      </c>
      <c r="G442" s="66">
        <f t="shared" si="120"/>
        <v>3.2129611643652807E-2</v>
      </c>
      <c r="H442" s="66">
        <f t="shared" si="121"/>
        <v>0.56591854934447594</v>
      </c>
      <c r="I442" s="67">
        <f t="shared" si="107"/>
        <v>1.4412210270680716</v>
      </c>
      <c r="J442" s="67">
        <f t="shared" si="108"/>
        <v>-8.1824269492493842E-2</v>
      </c>
      <c r="K442" s="65">
        <f t="shared" si="109"/>
        <v>0.22257484395176999</v>
      </c>
      <c r="L442" s="65">
        <f t="shared" si="110"/>
        <v>3.0848792679310146</v>
      </c>
      <c r="M442" s="66">
        <f t="shared" si="111"/>
        <v>0.56682988315413296</v>
      </c>
      <c r="N442" s="66">
        <f t="shared" si="112"/>
        <v>1.5140829411361179</v>
      </c>
      <c r="O442" s="67">
        <f t="shared" si="113"/>
        <v>1.4435419148542683</v>
      </c>
      <c r="P442" s="67">
        <f t="shared" si="114"/>
        <v>-5.6713385658778696E-2</v>
      </c>
    </row>
    <row r="443" spans="1:16">
      <c r="A443" s="68">
        <f t="shared" si="115"/>
        <v>2.5525050100200675</v>
      </c>
      <c r="B443" s="71">
        <f t="shared" si="106"/>
        <v>-4.5152818261775449</v>
      </c>
      <c r="C443" s="71">
        <f t="shared" si="116"/>
        <v>0.25525050100200675</v>
      </c>
      <c r="D443" s="71">
        <f t="shared" si="117"/>
        <v>20.452922788071</v>
      </c>
      <c r="E443" s="65">
        <f t="shared" si="118"/>
        <v>-0.22076462483939197</v>
      </c>
      <c r="F443" s="65">
        <f t="shared" si="119"/>
        <v>1.2479903417563358E-2</v>
      </c>
      <c r="G443" s="66">
        <f t="shared" si="120"/>
        <v>3.1855015997897029E-2</v>
      </c>
      <c r="H443" s="66">
        <f t="shared" si="121"/>
        <v>0.56350281093774868</v>
      </c>
      <c r="I443" s="67">
        <f t="shared" si="107"/>
        <v>1.4383437480789945</v>
      </c>
      <c r="J443" s="67">
        <f t="shared" si="108"/>
        <v>-8.131008792890157E-2</v>
      </c>
      <c r="K443" s="65">
        <f t="shared" si="109"/>
        <v>0.22111709018026893</v>
      </c>
      <c r="L443" s="65">
        <f t="shared" si="110"/>
        <v>3.0851223974219217</v>
      </c>
      <c r="M443" s="66">
        <f t="shared" si="111"/>
        <v>0.56440248048619568</v>
      </c>
      <c r="N443" s="66">
        <f t="shared" si="112"/>
        <v>1.5143260706270252</v>
      </c>
      <c r="O443" s="67">
        <f t="shared" si="113"/>
        <v>1.4406401591087679</v>
      </c>
      <c r="P443" s="67">
        <f t="shared" si="114"/>
        <v>-5.647025616787147E-2</v>
      </c>
    </row>
    <row r="444" spans="1:16">
      <c r="A444" s="68">
        <f t="shared" si="115"/>
        <v>2.5583166332665606</v>
      </c>
      <c r="B444" s="71">
        <f t="shared" si="106"/>
        <v>-4.5449839960483489</v>
      </c>
      <c r="C444" s="71">
        <f t="shared" si="116"/>
        <v>0.25583166332665608</v>
      </c>
      <c r="D444" s="71">
        <f t="shared" si="117"/>
        <v>20.722329364296101</v>
      </c>
      <c r="E444" s="65">
        <f t="shared" si="118"/>
        <v>-0.21932785239284963</v>
      </c>
      <c r="F444" s="65">
        <f t="shared" si="119"/>
        <v>1.2345700081741086E-2</v>
      </c>
      <c r="G444" s="66">
        <f t="shared" si="120"/>
        <v>3.1584209868438552E-2</v>
      </c>
      <c r="H444" s="66">
        <f t="shared" si="121"/>
        <v>0.56111009291526026</v>
      </c>
      <c r="I444" s="67">
        <f t="shared" si="107"/>
        <v>1.4354972837988556</v>
      </c>
      <c r="J444" s="67">
        <f t="shared" si="108"/>
        <v>-8.0802409455008189E-2</v>
      </c>
      <c r="K444" s="65">
        <f t="shared" si="109"/>
        <v>0.21967503987883544</v>
      </c>
      <c r="L444" s="65">
        <f t="shared" si="110"/>
        <v>3.0853631968323647</v>
      </c>
      <c r="M444" s="66">
        <f t="shared" si="111"/>
        <v>0.56199830843551968</v>
      </c>
      <c r="N444" s="66">
        <f t="shared" si="112"/>
        <v>1.5145668700374681</v>
      </c>
      <c r="O444" s="67">
        <f t="shared" si="113"/>
        <v>1.4377696203382611</v>
      </c>
      <c r="P444" s="67">
        <f t="shared" si="114"/>
        <v>-5.6229456757428554E-2</v>
      </c>
    </row>
    <row r="445" spans="1:16">
      <c r="A445" s="68">
        <f t="shared" si="115"/>
        <v>2.5641282565130536</v>
      </c>
      <c r="B445" s="71">
        <f t="shared" si="106"/>
        <v>-4.5747537158486722</v>
      </c>
      <c r="C445" s="71">
        <f t="shared" si="116"/>
        <v>0.25641282565130535</v>
      </c>
      <c r="D445" s="71">
        <f t="shared" si="117"/>
        <v>20.994119097829721</v>
      </c>
      <c r="E445" s="65">
        <f t="shared" si="118"/>
        <v>-0.21790643820447744</v>
      </c>
      <c r="F445" s="65">
        <f t="shared" si="119"/>
        <v>1.2213554874889329E-2</v>
      </c>
      <c r="G445" s="66">
        <f t="shared" si="120"/>
        <v>3.1317121167176484E-2</v>
      </c>
      <c r="H445" s="66">
        <f t="shared" si="121"/>
        <v>0.55874005547621619</v>
      </c>
      <c r="I445" s="67">
        <f t="shared" si="107"/>
        <v>1.432681164292237</v>
      </c>
      <c r="J445" s="67">
        <f t="shared" si="108"/>
        <v>-8.0301115297400291E-2</v>
      </c>
      <c r="K445" s="65">
        <f t="shared" si="109"/>
        <v>0.21824845184707195</v>
      </c>
      <c r="L445" s="65">
        <f t="shared" si="110"/>
        <v>3.0856017007934358</v>
      </c>
      <c r="M445" s="66">
        <f t="shared" si="111"/>
        <v>0.55961702232130572</v>
      </c>
      <c r="N445" s="66">
        <f t="shared" si="112"/>
        <v>1.5148053739985394</v>
      </c>
      <c r="O445" s="67">
        <f t="shared" si="113"/>
        <v>1.4349298197597562</v>
      </c>
      <c r="P445" s="67">
        <f t="shared" si="114"/>
        <v>-5.5990952796357234E-2</v>
      </c>
    </row>
    <row r="446" spans="1:16">
      <c r="A446" s="68">
        <f t="shared" si="115"/>
        <v>2.5699398797595467</v>
      </c>
      <c r="B446" s="71">
        <f t="shared" si="106"/>
        <v>-4.6045909855785139</v>
      </c>
      <c r="C446" s="71">
        <f t="shared" si="116"/>
        <v>0.25699398797595469</v>
      </c>
      <c r="D446" s="71">
        <f t="shared" si="117"/>
        <v>21.268304054326695</v>
      </c>
      <c r="E446" s="65">
        <f t="shared" si="118"/>
        <v>-0.21650014847525106</v>
      </c>
      <c r="F446" s="65">
        <f t="shared" si="119"/>
        <v>1.2083426460309297E-2</v>
      </c>
      <c r="G446" s="66">
        <f t="shared" si="120"/>
        <v>3.1053679544490599E-2</v>
      </c>
      <c r="H446" s="66">
        <f t="shared" si="121"/>
        <v>0.55639236554041072</v>
      </c>
      <c r="I446" s="67">
        <f t="shared" si="107"/>
        <v>1.429894928996053</v>
      </c>
      <c r="J446" s="67">
        <f t="shared" si="108"/>
        <v>-7.9806089474659669E-2</v>
      </c>
      <c r="K446" s="65">
        <f t="shared" si="109"/>
        <v>0.21683708973519142</v>
      </c>
      <c r="L446" s="65">
        <f t="shared" si="110"/>
        <v>3.0858379432457403</v>
      </c>
      <c r="M446" s="66">
        <f t="shared" si="111"/>
        <v>0.55725828432146796</v>
      </c>
      <c r="N446" s="66">
        <f t="shared" si="112"/>
        <v>1.5150416164508436</v>
      </c>
      <c r="O446" s="67">
        <f t="shared" si="113"/>
        <v>1.4321202882041246</v>
      </c>
      <c r="P446" s="67">
        <f t="shared" si="114"/>
        <v>-5.5754710344052966E-2</v>
      </c>
    </row>
    <row r="447" spans="1:16">
      <c r="A447" s="68">
        <f t="shared" si="115"/>
        <v>2.5757515030060398</v>
      </c>
      <c r="B447" s="71">
        <f t="shared" si="106"/>
        <v>-4.6344958052378731</v>
      </c>
      <c r="C447" s="71">
        <f t="shared" si="116"/>
        <v>0.25757515030060402</v>
      </c>
      <c r="D447" s="71">
        <f t="shared" si="117"/>
        <v>21.544896326819821</v>
      </c>
      <c r="E447" s="65">
        <f t="shared" si="118"/>
        <v>-0.21510875406110425</v>
      </c>
      <c r="F447" s="65">
        <f t="shared" si="119"/>
        <v>1.1955274529679018E-2</v>
      </c>
      <c r="G447" s="66">
        <f t="shared" si="120"/>
        <v>3.0793816338670555E-2</v>
      </c>
      <c r="H447" s="66">
        <f t="shared" si="121"/>
        <v>0.55406669658264585</v>
      </c>
      <c r="I447" s="67">
        <f t="shared" si="107"/>
        <v>1.4271381264883414</v>
      </c>
      <c r="J447" s="67">
        <f t="shared" si="108"/>
        <v>-7.9317218717622623E-2</v>
      </c>
      <c r="K447" s="65">
        <f t="shared" si="109"/>
        <v>0.21544072192322561</v>
      </c>
      <c r="L447" s="65">
        <f t="shared" si="110"/>
        <v>3.0860719574565652</v>
      </c>
      <c r="M447" s="66">
        <f t="shared" si="111"/>
        <v>0.55492176330245468</v>
      </c>
      <c r="N447" s="66">
        <f t="shared" si="112"/>
        <v>1.5152756306616688</v>
      </c>
      <c r="O447" s="67">
        <f t="shared" si="113"/>
        <v>1.4293405658770593</v>
      </c>
      <c r="P447" s="67">
        <f t="shared" si="114"/>
        <v>-5.5520696133227743E-2</v>
      </c>
    </row>
    <row r="448" spans="1:16">
      <c r="A448" s="68">
        <f t="shared" si="115"/>
        <v>2.5815631262525329</v>
      </c>
      <c r="B448" s="71">
        <f t="shared" si="106"/>
        <v>-4.6644681748267516</v>
      </c>
      <c r="C448" s="71">
        <f t="shared" si="116"/>
        <v>0.25815631262525329</v>
      </c>
      <c r="D448" s="71">
        <f t="shared" si="117"/>
        <v>21.823908035719874</v>
      </c>
      <c r="E448" s="65">
        <f t="shared" si="118"/>
        <v>-0.21373203035827817</v>
      </c>
      <c r="F448" s="65">
        <f t="shared" si="119"/>
        <v>1.182905977255406E-2</v>
      </c>
      <c r="G448" s="66">
        <f t="shared" si="120"/>
        <v>3.0537464527062734E-2</v>
      </c>
      <c r="H448" s="66">
        <f t="shared" si="121"/>
        <v>0.5517627284720179</v>
      </c>
      <c r="I448" s="67">
        <f t="shared" si="107"/>
        <v>1.42441031426385</v>
      </c>
      <c r="J448" s="67">
        <f t="shared" si="108"/>
        <v>-7.8834392392309896E-2</v>
      </c>
      <c r="K448" s="65">
        <f t="shared" si="109"/>
        <v>0.21405912140381825</v>
      </c>
      <c r="L448" s="65">
        <f t="shared" si="110"/>
        <v>3.0863037760365448</v>
      </c>
      <c r="M448" s="66">
        <f t="shared" si="111"/>
        <v>0.5526071346541116</v>
      </c>
      <c r="N448" s="66">
        <f t="shared" si="112"/>
        <v>1.5155074492416485</v>
      </c>
      <c r="O448" s="67">
        <f t="shared" si="113"/>
        <v>1.4265902021271226</v>
      </c>
      <c r="P448" s="67">
        <f t="shared" si="114"/>
        <v>-5.5288877553248232E-2</v>
      </c>
    </row>
    <row r="449" spans="1:16">
      <c r="A449" s="68">
        <f t="shared" si="115"/>
        <v>2.587374749499026</v>
      </c>
      <c r="B449" s="71">
        <f t="shared" si="106"/>
        <v>-4.6945080943451476</v>
      </c>
      <c r="C449" s="71">
        <f t="shared" si="116"/>
        <v>0.25873747494990262</v>
      </c>
      <c r="D449" s="71">
        <f t="shared" si="117"/>
        <v>22.105351328815562</v>
      </c>
      <c r="E449" s="65">
        <f t="shared" si="118"/>
        <v>-0.2123697571920331</v>
      </c>
      <c r="F449" s="65">
        <f t="shared" si="119"/>
        <v>1.1704743846917458E-2</v>
      </c>
      <c r="G449" s="66">
        <f t="shared" si="120"/>
        <v>3.0284558678868326E-2</v>
      </c>
      <c r="H449" s="66">
        <f t="shared" si="121"/>
        <v>0.54948014731590566</v>
      </c>
      <c r="I449" s="67">
        <f t="shared" si="107"/>
        <v>1.4217110585161794</v>
      </c>
      <c r="J449" s="67">
        <f t="shared" si="108"/>
        <v>-7.8357502425425482E-2</v>
      </c>
      <c r="K449" s="65">
        <f t="shared" si="109"/>
        <v>0.21269206566848009</v>
      </c>
      <c r="L449" s="65">
        <f t="shared" si="110"/>
        <v>3.0865334309558263</v>
      </c>
      <c r="M449" s="66">
        <f t="shared" si="111"/>
        <v>0.55031408012941407</v>
      </c>
      <c r="N449" s="66">
        <f t="shared" si="112"/>
        <v>1.5157371041609298</v>
      </c>
      <c r="O449" s="67">
        <f t="shared" si="113"/>
        <v>1.4238687552206299</v>
      </c>
      <c r="P449" s="67">
        <f t="shared" si="114"/>
        <v>-5.5059222633966912E-2</v>
      </c>
    </row>
    <row r="450" spans="1:16">
      <c r="A450" s="68">
        <f t="shared" si="115"/>
        <v>2.5931863727455191</v>
      </c>
      <c r="B450" s="71">
        <f t="shared" si="106"/>
        <v>-4.724615563793062</v>
      </c>
      <c r="C450" s="71">
        <f t="shared" si="116"/>
        <v>0.2593186372745519</v>
      </c>
      <c r="D450" s="71">
        <f t="shared" si="117"/>
        <v>22.389238381273564</v>
      </c>
      <c r="E450" s="65">
        <f t="shared" si="118"/>
        <v>-0.2110217187086072</v>
      </c>
      <c r="F450" s="65">
        <f t="shared" si="119"/>
        <v>1.1582289350737669E-2</v>
      </c>
      <c r="G450" s="66">
        <f t="shared" si="120"/>
        <v>3.0035034909528469E-2</v>
      </c>
      <c r="H450" s="66">
        <f t="shared" si="121"/>
        <v>0.5472186453084984</v>
      </c>
      <c r="I450" s="67">
        <f t="shared" si="107"/>
        <v>1.4190399339262618</v>
      </c>
      <c r="J450" s="67">
        <f t="shared" si="108"/>
        <v>-7.7886443232325173E-2</v>
      </c>
      <c r="K450" s="65">
        <f t="shared" si="109"/>
        <v>0.21133933659718615</v>
      </c>
      <c r="L450" s="65">
        <f t="shared" si="110"/>
        <v>3.0867609535597649</v>
      </c>
      <c r="M450" s="66">
        <f t="shared" si="111"/>
        <v>0.54804228768890151</v>
      </c>
      <c r="N450" s="66">
        <f t="shared" si="112"/>
        <v>1.5159646267648683</v>
      </c>
      <c r="O450" s="67">
        <f t="shared" si="113"/>
        <v>1.4211757921231392</v>
      </c>
      <c r="P450" s="67">
        <f t="shared" si="114"/>
        <v>-5.4831700030028331E-2</v>
      </c>
    </row>
    <row r="451" spans="1:16">
      <c r="A451" s="68">
        <f t="shared" si="115"/>
        <v>2.5989979959920122</v>
      </c>
      <c r="B451" s="71">
        <f t="shared" si="106"/>
        <v>-4.7547905831704957</v>
      </c>
      <c r="C451" s="71">
        <f t="shared" si="116"/>
        <v>0.25989979959920123</v>
      </c>
      <c r="D451" s="71">
        <f t="shared" si="117"/>
        <v>22.675581395638527</v>
      </c>
      <c r="E451" s="65">
        <f t="shared" si="118"/>
        <v>-0.20968770327031361</v>
      </c>
      <c r="F451" s="65">
        <f t="shared" si="119"/>
        <v>1.1461659794495541E-2</v>
      </c>
      <c r="G451" s="66">
        <f t="shared" si="120"/>
        <v>2.9788830836636131E-2</v>
      </c>
      <c r="H451" s="66">
        <f t="shared" si="121"/>
        <v>0.54497792058371275</v>
      </c>
      <c r="I451" s="67">
        <f t="shared" si="107"/>
        <v>1.4163965234569633</v>
      </c>
      <c r="J451" s="67">
        <f t="shared" si="108"/>
        <v>-7.7421111647362359E-2</v>
      </c>
      <c r="K451" s="65">
        <f t="shared" si="109"/>
        <v>0.21000072035120224</v>
      </c>
      <c r="L451" s="65">
        <f t="shared" si="110"/>
        <v>3.0869863745841579</v>
      </c>
      <c r="M451" s="66">
        <f t="shared" si="111"/>
        <v>0.54579145134965357</v>
      </c>
      <c r="N451" s="66">
        <f t="shared" si="112"/>
        <v>1.5161900477892614</v>
      </c>
      <c r="O451" s="67">
        <f t="shared" si="113"/>
        <v>1.4185108882873214</v>
      </c>
      <c r="P451" s="67">
        <f t="shared" si="114"/>
        <v>-5.4606279005635215E-2</v>
      </c>
    </row>
    <row r="452" spans="1:16">
      <c r="A452" s="68">
        <f t="shared" si="115"/>
        <v>2.6048096192385053</v>
      </c>
      <c r="B452" s="71">
        <f t="shared" si="106"/>
        <v>-4.785033152477447</v>
      </c>
      <c r="C452" s="71">
        <f t="shared" si="116"/>
        <v>0.26048096192385056</v>
      </c>
      <c r="D452" s="71">
        <f t="shared" si="117"/>
        <v>22.96439260183303</v>
      </c>
      <c r="E452" s="65">
        <f t="shared" si="118"/>
        <v>-0.20836750335367035</v>
      </c>
      <c r="F452" s="65">
        <f t="shared" si="119"/>
        <v>1.134281957464265E-2</v>
      </c>
      <c r="G452" s="66">
        <f t="shared" si="120"/>
        <v>2.9545885537315984E-2</v>
      </c>
      <c r="H452" s="66">
        <f t="shared" si="121"/>
        <v>0.54275767707235201</v>
      </c>
      <c r="I452" s="67">
        <f t="shared" si="107"/>
        <v>1.4137804181536089</v>
      </c>
      <c r="J452" s="67">
        <f t="shared" si="108"/>
        <v>-7.6961406856520503E-2</v>
      </c>
      <c r="K452" s="65">
        <f t="shared" si="109"/>
        <v>0.2086760072690311</v>
      </c>
      <c r="L452" s="65">
        <f t="shared" si="110"/>
        <v>3.0872097241700351</v>
      </c>
      <c r="M452" s="66">
        <f t="shared" si="111"/>
        <v>0.54356127103865648</v>
      </c>
      <c r="N452" s="66">
        <f t="shared" si="112"/>
        <v>1.5164133973751386</v>
      </c>
      <c r="O452" s="67">
        <f t="shared" si="113"/>
        <v>1.4158736274470007</v>
      </c>
      <c r="P452" s="67">
        <f t="shared" si="114"/>
        <v>-5.4382929419758023E-2</v>
      </c>
    </row>
    <row r="453" spans="1:16">
      <c r="A453" s="68">
        <f t="shared" si="115"/>
        <v>2.6106212424849984</v>
      </c>
      <c r="B453" s="71">
        <f t="shared" si="106"/>
        <v>-4.8153432717139166</v>
      </c>
      <c r="C453" s="71">
        <f t="shared" si="116"/>
        <v>0.26106212424849984</v>
      </c>
      <c r="D453" s="71">
        <f t="shared" si="117"/>
        <v>23.255684257157625</v>
      </c>
      <c r="E453" s="65">
        <f t="shared" si="118"/>
        <v>-0.20706091545046035</v>
      </c>
      <c r="F453" s="65">
        <f t="shared" si="119"/>
        <v>1.1225733947955122E-2</v>
      </c>
      <c r="G453" s="66">
        <f t="shared" si="120"/>
        <v>2.9306139507016628E-2</v>
      </c>
      <c r="H453" s="66">
        <f t="shared" si="121"/>
        <v>0.54055762436336197</v>
      </c>
      <c r="I453" s="67">
        <f t="shared" si="107"/>
        <v>1.411191216950219</v>
      </c>
      <c r="J453" s="67">
        <f t="shared" si="108"/>
        <v>-7.6507230332246448E-2</v>
      </c>
      <c r="K453" s="65">
        <f t="shared" si="109"/>
        <v>0.2073649917653724</v>
      </c>
      <c r="L453" s="65">
        <f t="shared" si="110"/>
        <v>3.0874310318780198</v>
      </c>
      <c r="M453" s="66">
        <f t="shared" si="111"/>
        <v>0.54135145245040794</v>
      </c>
      <c r="N453" s="66">
        <f t="shared" si="112"/>
        <v>1.5166347050831233</v>
      </c>
      <c r="O453" s="67">
        <f t="shared" si="113"/>
        <v>1.4132636014171422</v>
      </c>
      <c r="P453" s="67">
        <f t="shared" si="114"/>
        <v>-5.4161621711773467E-2</v>
      </c>
    </row>
    <row r="454" spans="1:16">
      <c r="A454" s="68">
        <f t="shared" si="115"/>
        <v>2.6164328657314915</v>
      </c>
      <c r="B454" s="71">
        <f t="shared" si="106"/>
        <v>-4.8457209408799047</v>
      </c>
      <c r="C454" s="71">
        <f t="shared" si="116"/>
        <v>0.26164328657314917</v>
      </c>
      <c r="D454" s="71">
        <f t="shared" si="117"/>
        <v>23.549468646290826</v>
      </c>
      <c r="E454" s="65">
        <f t="shared" si="118"/>
        <v>-0.20576773997162492</v>
      </c>
      <c r="F454" s="65">
        <f t="shared" si="119"/>
        <v>1.1110369006748671E-2</v>
      </c>
      <c r="G454" s="66">
        <f t="shared" si="120"/>
        <v>2.9069534619661771E-2</v>
      </c>
      <c r="H454" s="66">
        <f t="shared" si="121"/>
        <v>0.53837747756905097</v>
      </c>
      <c r="I454" s="67">
        <f t="shared" si="107"/>
        <v>1.4086285264812839</v>
      </c>
      <c r="J454" s="67">
        <f t="shared" si="108"/>
        <v>-7.6058485770402445E-2</v>
      </c>
      <c r="K454" s="65">
        <f t="shared" si="109"/>
        <v>0.20606747223299549</v>
      </c>
      <c r="L454" s="65">
        <f t="shared" si="110"/>
        <v>3.0876503267022759</v>
      </c>
      <c r="M454" s="66">
        <f t="shared" si="111"/>
        <v>0.53916170690862097</v>
      </c>
      <c r="N454" s="66">
        <f t="shared" si="112"/>
        <v>1.5168539999073793</v>
      </c>
      <c r="O454" s="67">
        <f t="shared" si="113"/>
        <v>1.4106804098996057</v>
      </c>
      <c r="P454" s="67">
        <f t="shared" si="114"/>
        <v>-5.3942326887517301E-2</v>
      </c>
    </row>
    <row r="455" spans="1:16">
      <c r="A455" s="68">
        <f t="shared" si="115"/>
        <v>2.6222444889779846</v>
      </c>
      <c r="B455" s="71">
        <f t="shared" si="106"/>
        <v>-4.8761661599754111</v>
      </c>
      <c r="C455" s="71">
        <f t="shared" si="116"/>
        <v>0.26222444889779845</v>
      </c>
      <c r="D455" s="71">
        <f t="shared" si="117"/>
        <v>23.845758081289102</v>
      </c>
      <c r="E455" s="65">
        <f t="shared" si="118"/>
        <v>-0.20448778115389676</v>
      </c>
      <c r="F455" s="65">
        <f t="shared" si="119"/>
        <v>1.0996691654921904E-2</v>
      </c>
      <c r="G455" s="66">
        <f t="shared" si="120"/>
        <v>2.8836014089109158E-2</v>
      </c>
      <c r="H455" s="66">
        <f t="shared" si="121"/>
        <v>0.53621695719414197</v>
      </c>
      <c r="I455" s="67">
        <f t="shared" si="107"/>
        <v>1.4060919608988827</v>
      </c>
      <c r="J455" s="67">
        <f t="shared" si="108"/>
        <v>-7.5615079029258001E-2</v>
      </c>
      <c r="K455" s="65">
        <f t="shared" si="109"/>
        <v>0.20478325094742833</v>
      </c>
      <c r="L455" s="65">
        <f t="shared" si="110"/>
        <v>3.0878676370840554</v>
      </c>
      <c r="M455" s="66">
        <f t="shared" si="111"/>
        <v>0.53699175123188958</v>
      </c>
      <c r="N455" s="66">
        <f t="shared" si="112"/>
        <v>1.5170713102891591</v>
      </c>
      <c r="O455" s="67">
        <f t="shared" si="113"/>
        <v>1.4081236602944593</v>
      </c>
      <c r="P455" s="67">
        <f t="shared" si="114"/>
        <v>-5.3725016505737626E-2</v>
      </c>
    </row>
    <row r="456" spans="1:16">
      <c r="A456" s="68">
        <f t="shared" si="115"/>
        <v>2.6280561122244777</v>
      </c>
      <c r="B456" s="71">
        <f t="shared" si="106"/>
        <v>-4.906678929000436</v>
      </c>
      <c r="C456" s="71">
        <f t="shared" si="116"/>
        <v>0.26280561122244778</v>
      </c>
      <c r="D456" s="71">
        <f t="shared" si="117"/>
        <v>24.144564901586872</v>
      </c>
      <c r="E456" s="65">
        <f t="shared" si="118"/>
        <v>-0.20322084696908124</v>
      </c>
      <c r="F456" s="65">
        <f t="shared" si="119"/>
        <v>1.0884669584796502E-2</v>
      </c>
      <c r="G456" s="66">
        <f t="shared" si="120"/>
        <v>2.8605522431868317E-2</v>
      </c>
      <c r="H456" s="66">
        <f t="shared" si="121"/>
        <v>0.53407578900852914</v>
      </c>
      <c r="I456" s="67">
        <f t="shared" si="107"/>
        <v>1.4035811416949755</v>
      </c>
      <c r="J456" s="67">
        <f t="shared" si="108"/>
        <v>-7.5176918070445936E-2</v>
      </c>
      <c r="K456" s="65">
        <f t="shared" si="109"/>
        <v>0.20351213397436757</v>
      </c>
      <c r="L456" s="65">
        <f t="shared" si="110"/>
        <v>3.0880829909248577</v>
      </c>
      <c r="M456" s="66">
        <f t="shared" si="111"/>
        <v>0.53484130760318338</v>
      </c>
      <c r="N456" s="66">
        <f t="shared" si="112"/>
        <v>1.5172866641299614</v>
      </c>
      <c r="O456" s="67">
        <f t="shared" si="113"/>
        <v>1.4055929675166781</v>
      </c>
      <c r="P456" s="67">
        <f t="shared" si="114"/>
        <v>-5.3509662664935287E-2</v>
      </c>
    </row>
    <row r="457" spans="1:16">
      <c r="A457" s="68">
        <f t="shared" si="115"/>
        <v>2.6338677354709708</v>
      </c>
      <c r="B457" s="71">
        <f t="shared" si="106"/>
        <v>-4.9372592479549793</v>
      </c>
      <c r="C457" s="71">
        <f t="shared" si="116"/>
        <v>0.26338677354709711</v>
      </c>
      <c r="D457" s="71">
        <f t="shared" si="117"/>
        <v>24.445901473996518</v>
      </c>
      <c r="E457" s="65">
        <f t="shared" si="118"/>
        <v>-0.20196674903589948</v>
      </c>
      <c r="F457" s="65">
        <f t="shared" si="119"/>
        <v>1.0774271254724056E-2</v>
      </c>
      <c r="G457" s="66">
        <f t="shared" si="120"/>
        <v>2.8378005431030025E-2</v>
      </c>
      <c r="H457" s="66">
        <f t="shared" si="121"/>
        <v>0.5319537039236184</v>
      </c>
      <c r="I457" s="67">
        <f t="shared" si="107"/>
        <v>1.4010956975286961</v>
      </c>
      <c r="J457" s="67">
        <f t="shared" si="108"/>
        <v>-7.4743912901809956E-2</v>
      </c>
      <c r="K457" s="65">
        <f t="shared" si="109"/>
        <v>0.20225393107972062</v>
      </c>
      <c r="L457" s="65">
        <f t="shared" si="110"/>
        <v>3.0882964155992148</v>
      </c>
      <c r="M457" s="66">
        <f t="shared" si="111"/>
        <v>0.53271010344304548</v>
      </c>
      <c r="N457" s="66">
        <f t="shared" si="112"/>
        <v>1.5175000888043182</v>
      </c>
      <c r="O457" s="67">
        <f t="shared" si="113"/>
        <v>1.403087953818041</v>
      </c>
      <c r="P457" s="67">
        <f t="shared" si="114"/>
        <v>-5.3296237990578442E-2</v>
      </c>
    </row>
    <row r="458" spans="1:16">
      <c r="A458" s="68">
        <f t="shared" si="115"/>
        <v>2.6396793587174638</v>
      </c>
      <c r="B458" s="71">
        <f t="shared" si="106"/>
        <v>-4.967907116839041</v>
      </c>
      <c r="C458" s="71">
        <f t="shared" si="116"/>
        <v>0.26396793587174638</v>
      </c>
      <c r="D458" s="71">
        <f t="shared" si="117"/>
        <v>24.749780192708382</v>
      </c>
      <c r="E458" s="65">
        <f t="shared" si="118"/>
        <v>-0.20072530253430909</v>
      </c>
      <c r="F458" s="65">
        <f t="shared" si="119"/>
        <v>1.066546586743081E-2</v>
      </c>
      <c r="G458" s="66">
        <f t="shared" si="120"/>
        <v>2.8153410101362759E-2</v>
      </c>
      <c r="H458" s="66">
        <f t="shared" si="121"/>
        <v>0.52985043787213393</v>
      </c>
      <c r="I458" s="67">
        <f t="shared" si="107"/>
        <v>1.3986352640584818</v>
      </c>
      <c r="J458" s="67">
        <f t="shared" si="108"/>
        <v>-7.4315975522075015E-2</v>
      </c>
      <c r="K458" s="65">
        <f t="shared" si="109"/>
        <v>0.20100845564219241</v>
      </c>
      <c r="L458" s="65">
        <f t="shared" si="110"/>
        <v>3.0885079379671136</v>
      </c>
      <c r="M458" s="66">
        <f t="shared" si="111"/>
        <v>0.53059787128637026</v>
      </c>
      <c r="N458" s="66">
        <f t="shared" si="112"/>
        <v>1.5177116111722173</v>
      </c>
      <c r="O458" s="67">
        <f t="shared" si="113"/>
        <v>1.4006082486140572</v>
      </c>
      <c r="P458" s="67">
        <f t="shared" si="114"/>
        <v>-5.3084715622679385E-2</v>
      </c>
    </row>
    <row r="459" spans="1:16">
      <c r="A459" s="68">
        <f t="shared" si="115"/>
        <v>2.6454909819639569</v>
      </c>
      <c r="B459" s="71">
        <f t="shared" si="106"/>
        <v>-4.998622535652621</v>
      </c>
      <c r="C459" s="71">
        <f t="shared" si="116"/>
        <v>0.26454909819639572</v>
      </c>
      <c r="D459" s="71">
        <f t="shared" si="117"/>
        <v>25.056213479290765</v>
      </c>
      <c r="E459" s="65">
        <f t="shared" si="118"/>
        <v>-0.19949632612222265</v>
      </c>
      <c r="F459" s="65">
        <f t="shared" si="119"/>
        <v>1.0558223349072615E-2</v>
      </c>
      <c r="G459" s="66">
        <f t="shared" si="120"/>
        <v>2.793168465553289E-2</v>
      </c>
      <c r="H459" s="66">
        <f t="shared" si="121"/>
        <v>0.5277657316912806</v>
      </c>
      <c r="I459" s="67">
        <f t="shared" si="107"/>
        <v>1.3961994837788922</v>
      </c>
      <c r="J459" s="67">
        <f t="shared" si="108"/>
        <v>-7.3893019867273299E-2</v>
      </c>
      <c r="K459" s="65">
        <f t="shared" si="109"/>
        <v>0.19977552456833422</v>
      </c>
      <c r="L459" s="65">
        <f t="shared" si="110"/>
        <v>3.0887175843860724</v>
      </c>
      <c r="M459" s="66">
        <f t="shared" si="111"/>
        <v>0.52850434866264717</v>
      </c>
      <c r="N459" s="66">
        <f t="shared" si="112"/>
        <v>1.5179212575911756</v>
      </c>
      <c r="O459" s="67">
        <f t="shared" si="113"/>
        <v>1.398153488315768</v>
      </c>
      <c r="P459" s="67">
        <f t="shared" si="114"/>
        <v>-5.2875069203720974E-2</v>
      </c>
    </row>
    <row r="460" spans="1:16">
      <c r="A460" s="68">
        <f t="shared" si="115"/>
        <v>2.65130260521045</v>
      </c>
      <c r="B460" s="71">
        <f t="shared" si="106"/>
        <v>-5.0294055043957195</v>
      </c>
      <c r="C460" s="71">
        <f t="shared" si="116"/>
        <v>0.26513026052104499</v>
      </c>
      <c r="D460" s="71">
        <f t="shared" si="117"/>
        <v>25.365213782689917</v>
      </c>
      <c r="E460" s="65">
        <f t="shared" si="118"/>
        <v>-0.19827964185454477</v>
      </c>
      <c r="F460" s="65">
        <f t="shared" si="119"/>
        <v>1.04525143289736E-2</v>
      </c>
      <c r="G460" s="66">
        <f t="shared" si="120"/>
        <v>2.7712778471407264E-2</v>
      </c>
      <c r="H460" s="66">
        <f t="shared" si="121"/>
        <v>0.52569933100914956</v>
      </c>
      <c r="I460" s="67">
        <f t="shared" si="107"/>
        <v>1.393788005861949</v>
      </c>
      <c r="J460" s="67">
        <f t="shared" si="108"/>
        <v>-7.3474961758862159E-2</v>
      </c>
      <c r="K460" s="65">
        <f t="shared" si="109"/>
        <v>0.19855495820997254</v>
      </c>
      <c r="L460" s="65">
        <f t="shared" si="110"/>
        <v>3.0889253807228712</v>
      </c>
      <c r="M460" s="66">
        <f t="shared" si="111"/>
        <v>0.52642927797955219</v>
      </c>
      <c r="N460" s="66">
        <f t="shared" si="112"/>
        <v>1.5181290539279746</v>
      </c>
      <c r="O460" s="67">
        <f t="shared" si="113"/>
        <v>1.395723316166243</v>
      </c>
      <c r="P460" s="67">
        <f t="shared" si="114"/>
        <v>-5.2667272866921973E-2</v>
      </c>
    </row>
    <row r="461" spans="1:16">
      <c r="A461" s="68">
        <f t="shared" si="115"/>
        <v>2.6571142284569431</v>
      </c>
      <c r="B461" s="71">
        <f t="shared" si="106"/>
        <v>-5.0602560230683364</v>
      </c>
      <c r="C461" s="71">
        <f t="shared" si="116"/>
        <v>0.26571142284569432</v>
      </c>
      <c r="D461" s="71">
        <f t="shared" si="117"/>
        <v>25.676793579230058</v>
      </c>
      <c r="E461" s="65">
        <f t="shared" si="118"/>
        <v>-0.19707507510445441</v>
      </c>
      <c r="F461" s="65">
        <f t="shared" si="119"/>
        <v>1.0348310120023246E-2</v>
      </c>
      <c r="G461" s="66">
        <f t="shared" si="120"/>
        <v>2.7496642060398743E-2</v>
      </c>
      <c r="H461" s="66">
        <f t="shared" si="121"/>
        <v>0.52365098613426653</v>
      </c>
      <c r="I461" s="67">
        <f t="shared" si="107"/>
        <v>1.391400486002869</v>
      </c>
      <c r="J461" s="67">
        <f t="shared" si="108"/>
        <v>-7.3061718853473137E-2</v>
      </c>
      <c r="K461" s="65">
        <f t="shared" si="109"/>
        <v>0.19734658028394239</v>
      </c>
      <c r="L461" s="65">
        <f t="shared" si="110"/>
        <v>3.0891313523649635</v>
      </c>
      <c r="M461" s="66">
        <f t="shared" si="111"/>
        <v>0.52437240640978389</v>
      </c>
      <c r="N461" s="66">
        <f t="shared" si="112"/>
        <v>1.5183350255700669</v>
      </c>
      <c r="O461" s="67">
        <f t="shared" si="113"/>
        <v>1.3933173820816434</v>
      </c>
      <c r="P461" s="67">
        <f t="shared" si="114"/>
        <v>-5.2461301224829726E-2</v>
      </c>
    </row>
    <row r="462" spans="1:16">
      <c r="A462" s="68">
        <f t="shared" si="115"/>
        <v>2.6629258517034362</v>
      </c>
      <c r="B462" s="71">
        <f t="shared" si="106"/>
        <v>-5.0911740916704709</v>
      </c>
      <c r="C462" s="71">
        <f t="shared" si="116"/>
        <v>0.26629258517034365</v>
      </c>
      <c r="D462" s="71">
        <f t="shared" si="117"/>
        <v>25.990965372613349</v>
      </c>
      <c r="E462" s="65">
        <f t="shared" si="118"/>
        <v>-0.19588245448685931</v>
      </c>
      <c r="F462" s="65">
        <f t="shared" si="119"/>
        <v>1.0245582699707486E-2</v>
      </c>
      <c r="G462" s="66">
        <f t="shared" si="120"/>
        <v>2.728322703681655E-2</v>
      </c>
      <c r="H462" s="66">
        <f t="shared" si="121"/>
        <v>0.52162045194817941</v>
      </c>
      <c r="I462" s="67">
        <f t="shared" si="107"/>
        <v>1.3890365862700369</v>
      </c>
      <c r="J462" s="67">
        <f t="shared" si="108"/>
        <v>-7.2653210594232923E-2</v>
      </c>
      <c r="K462" s="65">
        <f t="shared" si="109"/>
        <v>0.19615021779404951</v>
      </c>
      <c r="L462" s="65">
        <f t="shared" si="110"/>
        <v>3.0893355242315632</v>
      </c>
      <c r="M462" s="66">
        <f t="shared" si="111"/>
        <v>0.52233348578103378</v>
      </c>
      <c r="N462" s="66">
        <f t="shared" si="112"/>
        <v>1.5185391974366667</v>
      </c>
      <c r="O462" s="67">
        <f t="shared" si="113"/>
        <v>1.3909353424966839</v>
      </c>
      <c r="P462" s="67">
        <f t="shared" si="114"/>
        <v>-5.2257129358229973E-2</v>
      </c>
    </row>
    <row r="463" spans="1:16">
      <c r="A463" s="68">
        <f t="shared" si="115"/>
        <v>2.6687374749499293</v>
      </c>
      <c r="B463" s="71">
        <f t="shared" si="106"/>
        <v>-5.1221597102021246</v>
      </c>
      <c r="C463" s="71">
        <f t="shared" si="116"/>
        <v>0.26687374749499293</v>
      </c>
      <c r="D463" s="71">
        <f t="shared" si="117"/>
        <v>26.307741693919933</v>
      </c>
      <c r="E463" s="65">
        <f t="shared" si="118"/>
        <v>-0.19470161178395343</v>
      </c>
      <c r="F463" s="65">
        <f t="shared" si="119"/>
        <v>1.0144304691750526E-2</v>
      </c>
      <c r="G463" s="66">
        <f t="shared" si="120"/>
        <v>2.7072486088185022E-2</v>
      </c>
      <c r="H463" s="66">
        <f t="shared" si="121"/>
        <v>0.51960748780098931</v>
      </c>
      <c r="I463" s="67">
        <f t="shared" si="107"/>
        <v>1.3866959749590884</v>
      </c>
      <c r="J463" s="67">
        <f t="shared" si="108"/>
        <v>-7.224935816359998E-2</v>
      </c>
      <c r="K463" s="65">
        <f t="shared" si="109"/>
        <v>0.1949657009551895</v>
      </c>
      <c r="L463" s="65">
        <f t="shared" si="110"/>
        <v>3.08953792078443</v>
      </c>
      <c r="M463" s="66">
        <f t="shared" si="111"/>
        <v>0.52031227246899547</v>
      </c>
      <c r="N463" s="66">
        <f t="shared" si="112"/>
        <v>1.5187415939895335</v>
      </c>
      <c r="O463" s="67">
        <f t="shared" si="113"/>
        <v>1.3885768602143667</v>
      </c>
      <c r="P463" s="67">
        <f t="shared" si="114"/>
        <v>-5.2054732805363095E-2</v>
      </c>
    </row>
    <row r="464" spans="1:16">
      <c r="A464" s="68">
        <f t="shared" si="115"/>
        <v>2.6745490981964224</v>
      </c>
      <c r="B464" s="71">
        <f t="shared" si="106"/>
        <v>-5.1532128786632967</v>
      </c>
      <c r="C464" s="71">
        <f t="shared" si="116"/>
        <v>0.26745490981964226</v>
      </c>
      <c r="D464" s="71">
        <f t="shared" si="117"/>
        <v>26.627135101607895</v>
      </c>
      <c r="E464" s="65">
        <f t="shared" si="118"/>
        <v>-0.19353238187281055</v>
      </c>
      <c r="F464" s="65">
        <f t="shared" si="119"/>
        <v>1.0044449348345098E-2</v>
      </c>
      <c r="G464" s="66">
        <f t="shared" si="120"/>
        <v>2.6864372946496025E-2</v>
      </c>
      <c r="H464" s="66">
        <f t="shared" si="121"/>
        <v>0.51761185740973115</v>
      </c>
      <c r="I464" s="67">
        <f t="shared" si="107"/>
        <v>1.3843783264509717</v>
      </c>
      <c r="J464" s="67">
        <f t="shared" si="108"/>
        <v>-7.1850084437663317E-2</v>
      </c>
      <c r="K464" s="65">
        <f t="shared" si="109"/>
        <v>0.19379286311955568</v>
      </c>
      <c r="L464" s="65">
        <f t="shared" si="110"/>
        <v>3.0897385660383554</v>
      </c>
      <c r="M464" s="66">
        <f t="shared" si="111"/>
        <v>0.51830852729331045</v>
      </c>
      <c r="N464" s="66">
        <f t="shared" si="112"/>
        <v>1.5189422392434591</v>
      </c>
      <c r="O464" s="67">
        <f t="shared" si="113"/>
        <v>1.3862416042598391</v>
      </c>
      <c r="P464" s="67">
        <f t="shared" si="114"/>
        <v>-5.1854087551437618E-2</v>
      </c>
    </row>
    <row r="465" spans="1:16">
      <c r="A465" s="68">
        <f t="shared" si="115"/>
        <v>2.6803607214429155</v>
      </c>
      <c r="B465" s="71">
        <f t="shared" si="106"/>
        <v>-5.1843335970539863</v>
      </c>
      <c r="C465" s="71">
        <f t="shared" si="116"/>
        <v>0.26803607214429154</v>
      </c>
      <c r="D465" s="71">
        <f t="shared" si="117"/>
        <v>26.949158181513265</v>
      </c>
      <c r="E465" s="65">
        <f t="shared" si="118"/>
        <v>-0.19237460265494913</v>
      </c>
      <c r="F465" s="65">
        <f t="shared" si="119"/>
        <v>9.9459905329495751E-3</v>
      </c>
      <c r="G465" s="66">
        <f t="shared" si="120"/>
        <v>2.6658842360361132E-2</v>
      </c>
      <c r="H465" s="66">
        <f t="shared" si="121"/>
        <v>0.51563332875951362</v>
      </c>
      <c r="I465" s="67">
        <f t="shared" si="107"/>
        <v>1.3820833210738619</v>
      </c>
      <c r="J465" s="67">
        <f t="shared" si="108"/>
        <v>-7.1455313941850521E-2</v>
      </c>
      <c r="K465" s="65">
        <f t="shared" si="109"/>
        <v>0.19263154070486765</v>
      </c>
      <c r="L465" s="65">
        <f t="shared" si="110"/>
        <v>3.0899374835713624</v>
      </c>
      <c r="M465" s="66">
        <f t="shared" si="111"/>
        <v>0.51632201541635936</v>
      </c>
      <c r="N465" s="66">
        <f t="shared" si="112"/>
        <v>1.5191411567764659</v>
      </c>
      <c r="O465" s="67">
        <f t="shared" si="113"/>
        <v>1.3839292497382532</v>
      </c>
      <c r="P465" s="67">
        <f t="shared" si="114"/>
        <v>-5.1655170018430709E-2</v>
      </c>
    </row>
    <row r="466" spans="1:16">
      <c r="A466" s="68">
        <f t="shared" si="115"/>
        <v>2.6861723446894086</v>
      </c>
      <c r="B466" s="71">
        <f t="shared" si="106"/>
        <v>-5.2155218653741953</v>
      </c>
      <c r="C466" s="71">
        <f t="shared" si="116"/>
        <v>0.26861723446894087</v>
      </c>
      <c r="D466" s="71">
        <f t="shared" si="117"/>
        <v>27.273823546850068</v>
      </c>
      <c r="E466" s="65">
        <f t="shared" si="118"/>
        <v>-0.19122811498780673</v>
      </c>
      <c r="F466" s="65">
        <f t="shared" si="119"/>
        <v>9.8489027036315294E-3</v>
      </c>
      <c r="G466" s="66">
        <f t="shared" si="120"/>
        <v>2.645585006803176E-2</v>
      </c>
      <c r="H466" s="66">
        <f t="shared" si="121"/>
        <v>0.5136716740073326</v>
      </c>
      <c r="I466" s="67">
        <f t="shared" si="107"/>
        <v>1.3798106449688101</v>
      </c>
      <c r="J466" s="67">
        <f t="shared" si="108"/>
        <v>-7.1064972807996327E-2</v>
      </c>
      <c r="K466" s="65">
        <f t="shared" si="109"/>
        <v>0.19148157312455794</v>
      </c>
      <c r="L466" s="65">
        <f t="shared" si="110"/>
        <v>3.0901346965346259</v>
      </c>
      <c r="M466" s="66">
        <f t="shared" si="111"/>
        <v>0.51435250624481021</v>
      </c>
      <c r="N466" s="66">
        <f t="shared" si="112"/>
        <v>1.5193383697397296</v>
      </c>
      <c r="O466" s="67">
        <f t="shared" si="113"/>
        <v>1.3816394776964955</v>
      </c>
      <c r="P466" s="67">
        <f t="shared" si="114"/>
        <v>-5.1457957055167092E-2</v>
      </c>
    </row>
    <row r="467" spans="1:16">
      <c r="A467" s="68">
        <f t="shared" si="115"/>
        <v>2.6919839679359017</v>
      </c>
      <c r="B467" s="71">
        <f t="shared" si="106"/>
        <v>-5.2467776836239217</v>
      </c>
      <c r="C467" s="71">
        <f t="shared" si="116"/>
        <v>0.2691983967935902</v>
      </c>
      <c r="D467" s="71">
        <f t="shared" si="117"/>
        <v>27.601143838210245</v>
      </c>
      <c r="E467" s="65">
        <f t="shared" si="118"/>
        <v>-0.19009276261806335</v>
      </c>
      <c r="F467" s="65">
        <f t="shared" si="119"/>
        <v>9.7531608969378854E-3</v>
      </c>
      <c r="G467" s="66">
        <f t="shared" si="120"/>
        <v>2.6255352771256128E-2</v>
      </c>
      <c r="H467" s="66">
        <f t="shared" si="121"/>
        <v>0.51172666938847167</v>
      </c>
      <c r="I467" s="67">
        <f t="shared" si="107"/>
        <v>1.3775599899590012</v>
      </c>
      <c r="J467" s="67">
        <f t="shared" si="108"/>
        <v>-7.0678988732722936E-2</v>
      </c>
      <c r="K467" s="65">
        <f t="shared" si="109"/>
        <v>0.19034280271985315</v>
      </c>
      <c r="L467" s="65">
        <f t="shared" si="110"/>
        <v>3.0903302276621258</v>
      </c>
      <c r="M467" s="66">
        <f t="shared" si="111"/>
        <v>0.51239977333383091</v>
      </c>
      <c r="N467" s="66">
        <f t="shared" si="112"/>
        <v>1.5195339008672293</v>
      </c>
      <c r="O467" s="67">
        <f t="shared" si="113"/>
        <v>1.3793719749886626</v>
      </c>
      <c r="P467" s="67">
        <f t="shared" si="114"/>
        <v>-5.1262425927667415E-2</v>
      </c>
    </row>
    <row r="468" spans="1:16">
      <c r="A468" s="68">
        <f t="shared" si="115"/>
        <v>2.6977955911823948</v>
      </c>
      <c r="B468" s="71">
        <f t="shared" si="106"/>
        <v>-5.2781010518031666</v>
      </c>
      <c r="C468" s="71">
        <f t="shared" si="116"/>
        <v>0.26977955911823948</v>
      </c>
      <c r="D468" s="71">
        <f t="shared" si="117"/>
        <v>27.931131723563723</v>
      </c>
      <c r="E468" s="65">
        <f t="shared" si="118"/>
        <v>-0.18896839211675651</v>
      </c>
      <c r="F468" s="65">
        <f t="shared" si="119"/>
        <v>9.6587407122728074E-3</v>
      </c>
      <c r="G468" s="66">
        <f t="shared" si="120"/>
        <v>2.6057308109943483E-2</v>
      </c>
      <c r="H468" s="66">
        <f t="shared" si="121"/>
        <v>0.50979809512541174</v>
      </c>
      <c r="I468" s="67">
        <f t="shared" si="107"/>
        <v>1.3753310534225189</v>
      </c>
      <c r="J468" s="67">
        <f t="shared" si="108"/>
        <v>-7.0297290937086782E-2</v>
      </c>
      <c r="K468" s="65">
        <f t="shared" si="109"/>
        <v>0.18921507469369125</v>
      </c>
      <c r="L468" s="65">
        <f t="shared" si="110"/>
        <v>3.0905240992800356</v>
      </c>
      <c r="M468" s="66">
        <f t="shared" si="111"/>
        <v>0.51046359429388777</v>
      </c>
      <c r="N468" s="66">
        <f t="shared" si="112"/>
        <v>1.5197277724851392</v>
      </c>
      <c r="O468" s="67">
        <f t="shared" si="113"/>
        <v>1.3771264341451692</v>
      </c>
      <c r="P468" s="67">
        <f t="shared" si="114"/>
        <v>-5.1068554309757451E-2</v>
      </c>
    </row>
    <row r="469" spans="1:16">
      <c r="A469" s="68">
        <f t="shared" si="115"/>
        <v>2.7036072144288879</v>
      </c>
      <c r="B469" s="71">
        <f t="shared" si="106"/>
        <v>-5.3094919699119307</v>
      </c>
      <c r="C469" s="71">
        <f t="shared" si="116"/>
        <v>0.27036072144288881</v>
      </c>
      <c r="D469" s="71">
        <f t="shared" si="117"/>
        <v>28.263799898258394</v>
      </c>
      <c r="E469" s="65">
        <f t="shared" si="118"/>
        <v>-0.18785485281613176</v>
      </c>
      <c r="F469" s="65">
        <f t="shared" si="119"/>
        <v>9.5656182967651261E-3</v>
      </c>
      <c r="G469" s="66">
        <f t="shared" si="120"/>
        <v>2.5861674637607166E-2</v>
      </c>
      <c r="H469" s="66">
        <f t="shared" si="121"/>
        <v>0.5078857353391707</v>
      </c>
      <c r="I469" s="67">
        <f t="shared" si="107"/>
        <v>1.3731235381685027</v>
      </c>
      <c r="J469" s="67">
        <f t="shared" si="108"/>
        <v>-6.9919810127447329E-2</v>
      </c>
      <c r="K469" s="65">
        <f t="shared" si="109"/>
        <v>0.18809823704641662</v>
      </c>
      <c r="L469" s="65">
        <f t="shared" si="110"/>
        <v>3.0907163333158629</v>
      </c>
      <c r="M469" s="66">
        <f t="shared" si="111"/>
        <v>0.50854375070004709</v>
      </c>
      <c r="N469" s="66">
        <f t="shared" si="112"/>
        <v>1.5199200065209666</v>
      </c>
      <c r="O469" s="67">
        <f t="shared" si="113"/>
        <v>1.3749025532453731</v>
      </c>
      <c r="P469" s="67">
        <f t="shared" si="114"/>
        <v>-5.0876320273930048E-2</v>
      </c>
    </row>
    <row r="470" spans="1:16">
      <c r="A470" s="68">
        <f t="shared" si="115"/>
        <v>2.7094188376753809</v>
      </c>
      <c r="B470" s="71">
        <f t="shared" ref="B470:B520" si="122">$B$2-A470^2*$B$4</f>
        <v>-5.3409504379502124</v>
      </c>
      <c r="C470" s="71">
        <f t="shared" si="116"/>
        <v>0.27094188376753808</v>
      </c>
      <c r="D470" s="71">
        <f t="shared" si="117"/>
        <v>28.599161085020068</v>
      </c>
      <c r="E470" s="65">
        <f t="shared" si="118"/>
        <v>-0.18675199674817541</v>
      </c>
      <c r="F470" s="65">
        <f t="shared" si="119"/>
        <v>9.4737703306078634E-3</v>
      </c>
      <c r="G470" s="66">
        <f t="shared" si="120"/>
        <v>2.5668411797559066E-2</v>
      </c>
      <c r="H470" s="66">
        <f t="shared" si="121"/>
        <v>0.50598937796299792</v>
      </c>
      <c r="I470" s="67">
        <f t="shared" ref="I470:I520" si="123">A470*H470</f>
        <v>1.3709371523165947</v>
      </c>
      <c r="J470" s="67">
        <f t="shared" ref="J470:J520" si="124">-A470*G470</f>
        <v>-6.954647845751552E-2</v>
      </c>
      <c r="K470" s="65">
        <f t="shared" ref="K470:K520" si="125">SQRT(E470^2+F470^2)</f>
        <v>0.18699214051319812</v>
      </c>
      <c r="L470" s="65">
        <f t="shared" ref="L470:L520" si="126">ATAN2(E470,F470)</f>
        <v>3.0909069513073413</v>
      </c>
      <c r="M470" s="66">
        <f t="shared" ref="M470:M520" si="127">SQRT(G470^2+H470^2)</f>
        <v>0.50664002800370067</v>
      </c>
      <c r="N470" s="66">
        <f t="shared" ref="N470:N520" si="128">ATAN2(G470,H470)</f>
        <v>1.5201106245124447</v>
      </c>
      <c r="O470" s="67">
        <f t="shared" ref="O470:O520" si="129">SQRT(I470^2+J470^2)</f>
        <v>1.3727000357936092</v>
      </c>
      <c r="P470" s="67">
        <f t="shared" ref="P470:P520" si="130">ATAN2(I470,J470)</f>
        <v>-5.0685702282451894E-2</v>
      </c>
    </row>
    <row r="471" spans="1:16">
      <c r="A471" s="68">
        <f t="shared" si="115"/>
        <v>2.715230460921874</v>
      </c>
      <c r="B471" s="71">
        <f t="shared" si="122"/>
        <v>-5.3724764559180125</v>
      </c>
      <c r="C471" s="71">
        <f t="shared" si="116"/>
        <v>0.27152304609218741</v>
      </c>
      <c r="D471" s="71">
        <f t="shared" si="117"/>
        <v>28.93722803395255</v>
      </c>
      <c r="E471" s="65">
        <f t="shared" si="118"/>
        <v>-0.18565967858477642</v>
      </c>
      <c r="F471" s="65">
        <f t="shared" si="119"/>
        <v>9.383174012853086E-3</v>
      </c>
      <c r="G471" s="66">
        <f t="shared" si="120"/>
        <v>2.5477479899829236E-2</v>
      </c>
      <c r="H471" s="66">
        <f t="shared" si="121"/>
        <v>0.50410881465834945</v>
      </c>
      <c r="I471" s="67">
        <f t="shared" si="123"/>
        <v>1.3687716091795696</v>
      </c>
      <c r="J471" s="67">
        <f t="shared" si="124"/>
        <v>-6.917722949154112E-2</v>
      </c>
      <c r="K471" s="65">
        <f t="shared" si="125"/>
        <v>0.18589663850311539</v>
      </c>
      <c r="L471" s="65">
        <f t="shared" si="126"/>
        <v>3.0910959744110857</v>
      </c>
      <c r="M471" s="66">
        <f t="shared" si="127"/>
        <v>0.50475221544664106</v>
      </c>
      <c r="N471" s="66">
        <f t="shared" si="128"/>
        <v>1.5202996476161892</v>
      </c>
      <c r="O471" s="67">
        <f t="shared" si="129"/>
        <v>1.37051859059852</v>
      </c>
      <c r="P471" s="67">
        <f t="shared" si="130"/>
        <v>-5.0496679178707544E-2</v>
      </c>
    </row>
    <row r="472" spans="1:16">
      <c r="A472" s="68">
        <f t="shared" si="115"/>
        <v>2.7210420841683671</v>
      </c>
      <c r="B472" s="71">
        <f t="shared" si="122"/>
        <v>-5.404070023815331</v>
      </c>
      <c r="C472" s="71">
        <f t="shared" si="116"/>
        <v>0.27210420841683675</v>
      </c>
      <c r="D472" s="71">
        <f t="shared" si="117"/>
        <v>29.278013522537584</v>
      </c>
      <c r="E472" s="65">
        <f t="shared" si="118"/>
        <v>-0.18457775557946901</v>
      </c>
      <c r="F472" s="65">
        <f t="shared" si="119"/>
        <v>9.2938070476460705E-3</v>
      </c>
      <c r="G472" s="66">
        <f t="shared" si="120"/>
        <v>2.5288840098785521E-2</v>
      </c>
      <c r="H472" s="66">
        <f t="shared" si="121"/>
        <v>0.50224384073307782</v>
      </c>
      <c r="I472" s="67">
        <f t="shared" si="123"/>
        <v>1.3666266271490595</v>
      </c>
      <c r="J472" s="67">
        <f t="shared" si="124"/>
        <v>-6.8811998168599925E-2</v>
      </c>
      <c r="K472" s="65">
        <f t="shared" si="125"/>
        <v>0.18481158703986358</v>
      </c>
      <c r="L472" s="65">
        <f t="shared" si="126"/>
        <v>3.0912834234110198</v>
      </c>
      <c r="M472" s="66">
        <f t="shared" si="127"/>
        <v>0.50288010597741406</v>
      </c>
      <c r="N472" s="66">
        <f t="shared" si="128"/>
        <v>1.5204870966161232</v>
      </c>
      <c r="O472" s="67">
        <f t="shared" si="129"/>
        <v>1.3683579316555921</v>
      </c>
      <c r="P472" s="67">
        <f t="shared" si="130"/>
        <v>-5.0309230178773284E-2</v>
      </c>
    </row>
    <row r="473" spans="1:16">
      <c r="A473" s="68">
        <f t="shared" si="115"/>
        <v>2.7268537074148602</v>
      </c>
      <c r="B473" s="71">
        <f t="shared" si="122"/>
        <v>-5.4357311416421679</v>
      </c>
      <c r="C473" s="71">
        <f t="shared" si="116"/>
        <v>0.27268537074148602</v>
      </c>
      <c r="D473" s="71">
        <f t="shared" si="117"/>
        <v>29.621530355634885</v>
      </c>
      <c r="E473" s="65">
        <f t="shared" si="118"/>
        <v>-0.18350608751070596</v>
      </c>
      <c r="F473" s="65">
        <f t="shared" si="119"/>
        <v>9.2056476308832336E-3</v>
      </c>
      <c r="G473" s="66">
        <f t="shared" si="120"/>
        <v>2.5102454371428769E-2</v>
      </c>
      <c r="H473" s="66">
        <f t="shared" si="121"/>
        <v>0.50039425506176438</v>
      </c>
      <c r="I473" s="67">
        <f t="shared" si="123"/>
        <v>1.3645019295842693</v>
      </c>
      <c r="J473" s="67">
        <f t="shared" si="124"/>
        <v>-6.845072076794291E-2</v>
      </c>
      <c r="K473" s="65">
        <f t="shared" si="125"/>
        <v>0.18373684470402463</v>
      </c>
      <c r="L473" s="65">
        <f t="shared" si="126"/>
        <v>3.0914693187265794</v>
      </c>
      <c r="M473" s="66">
        <f t="shared" si="127"/>
        <v>0.50102349616987807</v>
      </c>
      <c r="N473" s="66">
        <f t="shared" si="128"/>
        <v>1.5206729919316828</v>
      </c>
      <c r="O473" s="67">
        <f t="shared" si="129"/>
        <v>1.3662177780327867</v>
      </c>
      <c r="P473" s="67">
        <f t="shared" si="130"/>
        <v>-5.0123334863213777E-2</v>
      </c>
    </row>
    <row r="474" spans="1:16">
      <c r="A474" s="68">
        <f t="shared" si="115"/>
        <v>2.7326653306613533</v>
      </c>
      <c r="B474" s="71">
        <f t="shared" si="122"/>
        <v>-5.4674598093985232</v>
      </c>
      <c r="C474" s="71">
        <f t="shared" si="116"/>
        <v>0.27326653306613535</v>
      </c>
      <c r="D474" s="71">
        <f t="shared" si="117"/>
        <v>29.967791365482121</v>
      </c>
      <c r="E474" s="65">
        <f t="shared" si="118"/>
        <v>-0.18244453662661714</v>
      </c>
      <c r="F474" s="65">
        <f t="shared" si="119"/>
        <v>9.1186744372791072E-3</v>
      </c>
      <c r="G474" s="66">
        <f t="shared" si="120"/>
        <v>2.491828549634054E-2</v>
      </c>
      <c r="H474" s="66">
        <f t="shared" si="121"/>
        <v>0.49855986000813213</v>
      </c>
      <c r="I474" s="67">
        <f t="shared" si="123"/>
        <v>1.3623972447036004</v>
      </c>
      <c r="J474" s="67">
        <f t="shared" si="124"/>
        <v>-6.809333487537142E-2</v>
      </c>
      <c r="K474" s="65">
        <f t="shared" si="125"/>
        <v>0.18267227257685861</v>
      </c>
      <c r="L474" s="65">
        <f t="shared" si="126"/>
        <v>3.0916536804206984</v>
      </c>
      <c r="M474" s="66">
        <f t="shared" si="127"/>
        <v>0.4991821861439022</v>
      </c>
      <c r="N474" s="66">
        <f t="shared" si="128"/>
        <v>1.5208573536258021</v>
      </c>
      <c r="O474" s="67">
        <f t="shared" si="129"/>
        <v>1.3640978537591837</v>
      </c>
      <c r="P474" s="67">
        <f t="shared" si="130"/>
        <v>-4.9938973169094562E-2</v>
      </c>
    </row>
    <row r="475" spans="1:16">
      <c r="A475" s="68">
        <f t="shared" si="115"/>
        <v>2.7384769539078464</v>
      </c>
      <c r="B475" s="71">
        <f t="shared" si="122"/>
        <v>-5.4992560270843969</v>
      </c>
      <c r="C475" s="71">
        <f t="shared" si="116"/>
        <v>0.27384769539078463</v>
      </c>
      <c r="D475" s="71">
        <f t="shared" si="117"/>
        <v>30.316809411694909</v>
      </c>
      <c r="E475" s="65">
        <f t="shared" si="118"/>
        <v>-0.18139296759120777</v>
      </c>
      <c r="F475" s="65">
        <f t="shared" si="119"/>
        <v>9.032866607828002E-3</v>
      </c>
      <c r="G475" s="66">
        <f t="shared" si="120"/>
        <v>2.4736297033260728E-2</v>
      </c>
      <c r="H475" s="66">
        <f t="shared" si="121"/>
        <v>0.49674046134947536</v>
      </c>
      <c r="I475" s="67">
        <f t="shared" si="123"/>
        <v>1.3603123054790895</v>
      </c>
      <c r="J475" s="67">
        <f t="shared" si="124"/>
        <v>-6.7739779350603532E-2</v>
      </c>
      <c r="K475" s="65">
        <f t="shared" si="125"/>
        <v>0.18161773418556834</v>
      </c>
      <c r="L475" s="65">
        <f t="shared" si="126"/>
        <v>3.091836528207589</v>
      </c>
      <c r="M475" s="66">
        <f t="shared" si="127"/>
        <v>0.4973559794881402</v>
      </c>
      <c r="N475" s="66">
        <f t="shared" si="128"/>
        <v>1.5210402014126925</v>
      </c>
      <c r="O475" s="67">
        <f t="shared" si="129"/>
        <v>1.3619978877165355</v>
      </c>
      <c r="P475" s="67">
        <f t="shared" si="130"/>
        <v>-4.9756125382204051E-2</v>
      </c>
    </row>
    <row r="476" spans="1:16">
      <c r="A476" s="68">
        <f t="shared" si="115"/>
        <v>2.7442885771543395</v>
      </c>
      <c r="B476" s="71">
        <f t="shared" si="122"/>
        <v>-5.531119794699789</v>
      </c>
      <c r="C476" s="71">
        <f t="shared" si="116"/>
        <v>0.27442885771543396</v>
      </c>
      <c r="D476" s="71">
        <f t="shared" si="117"/>
        <v>30.668597381266835</v>
      </c>
      <c r="E476" s="65">
        <f t="shared" si="118"/>
        <v>-0.1803512474319526</v>
      </c>
      <c r="F476" s="65">
        <f t="shared" si="119"/>
        <v>8.9482037376467077E-3</v>
      </c>
      <c r="G476" s="66">
        <f t="shared" si="120"/>
        <v>2.4556453303273627E-2</v>
      </c>
      <c r="H476" s="66">
        <f t="shared" si="121"/>
        <v>0.49493586820304342</v>
      </c>
      <c r="I476" s="67">
        <f t="shared" si="123"/>
        <v>1.3582468495335778</v>
      </c>
      <c r="J476" s="67">
        <f t="shared" si="124"/>
        <v>-6.7389994295597763E-2</v>
      </c>
      <c r="K476" s="65">
        <f t="shared" si="125"/>
        <v>0.18057309544999173</v>
      </c>
      <c r="L476" s="65">
        <f t="shared" si="126"/>
        <v>3.0920178814603148</v>
      </c>
      <c r="M476" s="66">
        <f t="shared" si="127"/>
        <v>0.49554468318481254</v>
      </c>
      <c r="N476" s="66">
        <f t="shared" si="128"/>
        <v>1.5212215546654182</v>
      </c>
      <c r="O476" s="67">
        <f t="shared" si="129"/>
        <v>1.3599176135336473</v>
      </c>
      <c r="P476" s="67">
        <f t="shared" si="130"/>
        <v>-4.9574772129478313E-2</v>
      </c>
    </row>
    <row r="477" spans="1:16">
      <c r="A477" s="68">
        <f t="shared" si="115"/>
        <v>2.7501002004008326</v>
      </c>
      <c r="B477" s="71">
        <f t="shared" si="122"/>
        <v>-5.5630511122446995</v>
      </c>
      <c r="C477" s="71">
        <f t="shared" si="116"/>
        <v>0.27501002004008329</v>
      </c>
      <c r="D477" s="71">
        <f t="shared" si="117"/>
        <v>31.023168188569436</v>
      </c>
      <c r="E477" s="65">
        <f t="shared" si="118"/>
        <v>-0.17931924548874476</v>
      </c>
      <c r="F477" s="65">
        <f t="shared" si="119"/>
        <v>8.8646658641850576E-3</v>
      </c>
      <c r="G477" s="66">
        <f t="shared" si="120"/>
        <v>2.4378719369581747E-2</v>
      </c>
      <c r="H477" s="66">
        <f t="shared" si="121"/>
        <v>0.49314589295432304</v>
      </c>
      <c r="I477" s="67">
        <f t="shared" si="123"/>
        <v>1.3562006190405314</v>
      </c>
      <c r="J477" s="67">
        <f t="shared" si="124"/>
        <v>-6.7043921023802425E-2</v>
      </c>
      <c r="K477" s="65">
        <f t="shared" si="125"/>
        <v>0.17953822463067956</v>
      </c>
      <c r="L477" s="65">
        <f t="shared" si="126"/>
        <v>3.0921977592181702</v>
      </c>
      <c r="M477" s="66">
        <f t="shared" si="127"/>
        <v>0.49374810753644155</v>
      </c>
      <c r="N477" s="66">
        <f t="shared" si="128"/>
        <v>1.5214014324232739</v>
      </c>
      <c r="O477" s="67">
        <f t="shared" si="129"/>
        <v>1.3578567694834998</v>
      </c>
      <c r="P477" s="67">
        <f t="shared" si="130"/>
        <v>-4.9394894371622755E-2</v>
      </c>
    </row>
    <row r="478" spans="1:16">
      <c r="A478" s="68">
        <f t="shared" si="115"/>
        <v>2.7559118236473257</v>
      </c>
      <c r="B478" s="71">
        <f t="shared" si="122"/>
        <v>-5.5950499797191284</v>
      </c>
      <c r="C478" s="71">
        <f t="shared" si="116"/>
        <v>0.27559118236473257</v>
      </c>
      <c r="D478" s="71">
        <f t="shared" si="117"/>
        <v>31.38053477535221</v>
      </c>
      <c r="E478" s="65">
        <f t="shared" si="118"/>
        <v>-0.17829683336415769</v>
      </c>
      <c r="F478" s="65">
        <f t="shared" si="119"/>
        <v>8.7822334557916843E-3</v>
      </c>
      <c r="G478" s="66">
        <f t="shared" si="120"/>
        <v>2.4203061018847415E-2</v>
      </c>
      <c r="H478" s="66">
        <f t="shared" si="121"/>
        <v>0.49137035118715916</v>
      </c>
      <c r="I478" s="67">
        <f t="shared" si="123"/>
        <v>1.3541733606264306</v>
      </c>
      <c r="J478" s="67">
        <f t="shared" si="124"/>
        <v>-6.6701502030299273E-2</v>
      </c>
      <c r="K478" s="65">
        <f t="shared" si="125"/>
        <v>0.17851299227831638</v>
      </c>
      <c r="L478" s="65">
        <f t="shared" si="126"/>
        <v>3.0923761801938685</v>
      </c>
      <c r="M478" s="66">
        <f t="shared" si="127"/>
        <v>0.49196606609447585</v>
      </c>
      <c r="N478" s="66">
        <f t="shared" si="128"/>
        <v>1.5215798533989719</v>
      </c>
      <c r="O478" s="67">
        <f t="shared" si="129"/>
        <v>1.3558150983830277</v>
      </c>
      <c r="P478" s="67">
        <f t="shared" si="130"/>
        <v>-4.9216473395924644E-2</v>
      </c>
    </row>
    <row r="479" spans="1:16">
      <c r="A479" s="68">
        <f t="shared" si="115"/>
        <v>2.7617234468938188</v>
      </c>
      <c r="B479" s="71">
        <f t="shared" si="122"/>
        <v>-5.6271163971230758</v>
      </c>
      <c r="C479" s="71">
        <f t="shared" si="116"/>
        <v>0.2761723446893819</v>
      </c>
      <c r="D479" s="71">
        <f t="shared" si="117"/>
        <v>31.740710110742615</v>
      </c>
      <c r="E479" s="65">
        <f t="shared" si="118"/>
        <v>-0.17728388487498214</v>
      </c>
      <c r="F479" s="65">
        <f t="shared" si="119"/>
        <v>8.700887400622824E-3</v>
      </c>
      <c r="G479" s="66">
        <f t="shared" si="120"/>
        <v>2.4029444743083064E-2</v>
      </c>
      <c r="H479" s="66">
        <f t="shared" si="121"/>
        <v>0.48960906161566264</v>
      </c>
      <c r="I479" s="67">
        <f t="shared" si="123"/>
        <v>1.352164825275656</v>
      </c>
      <c r="J479" s="67">
        <f t="shared" si="124"/>
        <v>-6.6362680962811907E-2</v>
      </c>
      <c r="K479" s="65">
        <f t="shared" si="125"/>
        <v>0.17749727118444453</v>
      </c>
      <c r="L479" s="65">
        <f t="shared" si="126"/>
        <v>3.0925531627805425</v>
      </c>
      <c r="M479" s="66">
        <f t="shared" si="127"/>
        <v>0.49019837558975105</v>
      </c>
      <c r="N479" s="66">
        <f t="shared" si="128"/>
        <v>1.5217568359856459</v>
      </c>
      <c r="O479" s="67">
        <f t="shared" si="129"/>
        <v>1.3537923474954781</v>
      </c>
      <c r="P479" s="67">
        <f t="shared" si="130"/>
        <v>-4.9039490809250796E-2</v>
      </c>
    </row>
    <row r="480" spans="1:16">
      <c r="A480" s="68">
        <f t="shared" si="115"/>
        <v>2.7675350701403119</v>
      </c>
      <c r="B480" s="71">
        <f t="shared" si="122"/>
        <v>-5.6592503644565406</v>
      </c>
      <c r="C480" s="71">
        <f t="shared" si="116"/>
        <v>0.27675350701403117</v>
      </c>
      <c r="D480" s="71">
        <f t="shared" si="117"/>
        <v>32.103707191246052</v>
      </c>
      <c r="E480" s="65">
        <f t="shared" si="118"/>
        <v>-0.17628027600499949</v>
      </c>
      <c r="F480" s="65">
        <f t="shared" si="119"/>
        <v>8.6206089958824304E-3</v>
      </c>
      <c r="G480" s="66">
        <f t="shared" si="120"/>
        <v>2.3857837722071687E-2</v>
      </c>
      <c r="H480" s="66">
        <f t="shared" si="121"/>
        <v>0.48786184601784977</v>
      </c>
      <c r="I480" s="67">
        <f t="shared" si="123"/>
        <v>1.3501747682377918</v>
      </c>
      <c r="J480" s="67">
        <f t="shared" si="124"/>
        <v>-6.6027402593549847E-2</v>
      </c>
      <c r="K480" s="65">
        <f t="shared" si="125"/>
        <v>0.17649093633345223</v>
      </c>
      <c r="L480" s="65">
        <f t="shared" si="126"/>
        <v>3.0927287250585684</v>
      </c>
      <c r="M480" s="66">
        <f t="shared" si="127"/>
        <v>0.48844485586473002</v>
      </c>
      <c r="N480" s="66">
        <f t="shared" si="128"/>
        <v>1.5219323982636719</v>
      </c>
      <c r="O480" s="67">
        <f t="shared" si="129"/>
        <v>1.35178826843527</v>
      </c>
      <c r="P480" s="67">
        <f t="shared" si="130"/>
        <v>-4.8863928531224808E-2</v>
      </c>
    </row>
    <row r="481" spans="1:16">
      <c r="A481" s="68">
        <f t="shared" si="115"/>
        <v>2.773346693386805</v>
      </c>
      <c r="B481" s="71">
        <f t="shared" si="122"/>
        <v>-5.6914518817195248</v>
      </c>
      <c r="C481" s="71">
        <f t="shared" si="116"/>
        <v>0.27733466933868051</v>
      </c>
      <c r="D481" s="71">
        <f t="shared" si="117"/>
        <v>32.469539040745914</v>
      </c>
      <c r="E481" s="65">
        <f t="shared" si="118"/>
        <v>-0.17528588485895477</v>
      </c>
      <c r="F481" s="65">
        <f t="shared" si="119"/>
        <v>8.5413799373823627E-3</v>
      </c>
      <c r="G481" s="66">
        <f t="shared" si="120"/>
        <v>2.3688207806299769E-2</v>
      </c>
      <c r="H481" s="66">
        <f t="shared" si="121"/>
        <v>0.48612852917096244</v>
      </c>
      <c r="I481" s="67">
        <f t="shared" si="123"/>
        <v>1.3482029489372795</v>
      </c>
      <c r="J481" s="67">
        <f t="shared" si="124"/>
        <v>-6.5695612791860966E-2</v>
      </c>
      <c r="K481" s="65">
        <f t="shared" si="125"/>
        <v>0.17549386485578766</v>
      </c>
      <c r="L481" s="65">
        <f t="shared" si="126"/>
        <v>3.0929028848022146</v>
      </c>
      <c r="M481" s="66">
        <f t="shared" si="127"/>
        <v>0.48670532980746956</v>
      </c>
      <c r="N481" s="66">
        <f t="shared" si="128"/>
        <v>1.5221065580073181</v>
      </c>
      <c r="O481" s="67">
        <f t="shared" si="129"/>
        <v>1.3498026170752799</v>
      </c>
      <c r="P481" s="67">
        <f t="shared" si="130"/>
        <v>-4.8689768787578483E-2</v>
      </c>
    </row>
    <row r="482" spans="1:16">
      <c r="A482" s="68">
        <f t="shared" si="115"/>
        <v>2.779158316633298</v>
      </c>
      <c r="B482" s="71">
        <f t="shared" si="122"/>
        <v>-5.7237209489120273</v>
      </c>
      <c r="C482" s="71">
        <f t="shared" si="116"/>
        <v>0.27791583166332984</v>
      </c>
      <c r="D482" s="71">
        <f t="shared" si="117"/>
        <v>32.838218710503519</v>
      </c>
      <c r="E482" s="65">
        <f t="shared" si="118"/>
        <v>-0.17430059161769507</v>
      </c>
      <c r="F482" s="65">
        <f t="shared" si="119"/>
        <v>8.4631823094118274E-3</v>
      </c>
      <c r="G482" s="66">
        <f t="shared" si="120"/>
        <v>2.3520523500385682E-2</v>
      </c>
      <c r="H482" s="66">
        <f t="shared" si="121"/>
        <v>0.48440893878842134</v>
      </c>
      <c r="I482" s="67">
        <f t="shared" si="123"/>
        <v>1.3462491308853513</v>
      </c>
      <c r="J482" s="67">
        <f t="shared" si="124"/>
        <v>-6.5367258497665795E-2</v>
      </c>
      <c r="K482" s="65">
        <f t="shared" si="125"/>
        <v>0.1745059359823638</v>
      </c>
      <c r="L482" s="65">
        <f t="shared" si="126"/>
        <v>3.0930756594861206</v>
      </c>
      <c r="M482" s="66">
        <f t="shared" si="127"/>
        <v>0.48497962328726424</v>
      </c>
      <c r="N482" s="66">
        <f t="shared" si="128"/>
        <v>1.5222793326912241</v>
      </c>
      <c r="O482" s="67">
        <f t="shared" si="129"/>
        <v>1.3478351534564841</v>
      </c>
      <c r="P482" s="67">
        <f t="shared" si="130"/>
        <v>-4.8516994103672537E-2</v>
      </c>
    </row>
    <row r="483" spans="1:16">
      <c r="A483" s="68">
        <f t="shared" si="115"/>
        <v>2.7849699398797911</v>
      </c>
      <c r="B483" s="71">
        <f t="shared" si="122"/>
        <v>-5.7560575660340474</v>
      </c>
      <c r="C483" s="71">
        <f t="shared" si="116"/>
        <v>0.27849699398797911</v>
      </c>
      <c r="D483" s="71">
        <f t="shared" si="117"/>
        <v>33.209759279158142</v>
      </c>
      <c r="E483" s="65">
        <f t="shared" si="118"/>
        <v>-0.17332427849443785</v>
      </c>
      <c r="F483" s="65">
        <f t="shared" si="119"/>
        <v>8.385998574905627E-3</v>
      </c>
      <c r="G483" s="66">
        <f t="shared" si="120"/>
        <v>2.3354753946986939E-2</v>
      </c>
      <c r="H483" s="66">
        <f t="shared" si="121"/>
        <v>0.48270290545836275</v>
      </c>
      <c r="I483" s="67">
        <f t="shared" si="123"/>
        <v>1.3443130815941771</v>
      </c>
      <c r="J483" s="67">
        <f t="shared" si="124"/>
        <v>-6.504228769564753E-2</v>
      </c>
      <c r="K483" s="65">
        <f t="shared" si="125"/>
        <v>0.1735270310001176</v>
      </c>
      <c r="L483" s="65">
        <f t="shared" si="126"/>
        <v>3.0932470662916121</v>
      </c>
      <c r="M483" s="66">
        <f t="shared" si="127"/>
        <v>0.4832675650919161</v>
      </c>
      <c r="N483" s="66">
        <f t="shared" si="128"/>
        <v>1.5224507394967155</v>
      </c>
      <c r="O483" s="67">
        <f t="shared" si="129"/>
        <v>1.3458856416998868</v>
      </c>
      <c r="P483" s="67">
        <f t="shared" si="130"/>
        <v>-4.8345587298181072E-2</v>
      </c>
    </row>
    <row r="484" spans="1:16">
      <c r="A484" s="68">
        <f t="shared" si="115"/>
        <v>2.7907815631262842</v>
      </c>
      <c r="B484" s="71">
        <f t="shared" si="122"/>
        <v>-5.7884617330855868</v>
      </c>
      <c r="C484" s="71">
        <f t="shared" si="116"/>
        <v>0.27907815631262844</v>
      </c>
      <c r="D484" s="71">
        <f t="shared" si="117"/>
        <v>33.584173852727055</v>
      </c>
      <c r="E484" s="65">
        <f t="shared" si="118"/>
        <v>-0.17235682969213667</v>
      </c>
      <c r="F484" s="65">
        <f t="shared" si="119"/>
        <v>8.3098115659012151E-3</v>
      </c>
      <c r="G484" s="66">
        <f t="shared" si="120"/>
        <v>2.319086891117067E-2</v>
      </c>
      <c r="H484" s="66">
        <f t="shared" si="121"/>
        <v>0.48101026258371193</v>
      </c>
      <c r="I484" s="67">
        <f t="shared" si="123"/>
        <v>1.3423945724931561</v>
      </c>
      <c r="J484" s="67">
        <f t="shared" si="124"/>
        <v>-6.4720649390173635E-2</v>
      </c>
      <c r="K484" s="65">
        <f t="shared" si="125"/>
        <v>0.17255703320869012</v>
      </c>
      <c r="L484" s="65">
        <f t="shared" si="126"/>
        <v>3.0934171221128577</v>
      </c>
      <c r="M484" s="66">
        <f t="shared" si="127"/>
        <v>0.48156898686658239</v>
      </c>
      <c r="N484" s="66">
        <f t="shared" si="128"/>
        <v>1.5226207953179609</v>
      </c>
      <c r="O484" s="67">
        <f t="shared" si="129"/>
        <v>1.3439538499206618</v>
      </c>
      <c r="P484" s="67">
        <f t="shared" si="130"/>
        <v>-4.817553147693561E-2</v>
      </c>
    </row>
    <row r="485" spans="1:16">
      <c r="A485" s="68">
        <f t="shared" si="115"/>
        <v>2.7965931863727773</v>
      </c>
      <c r="B485" s="71">
        <f t="shared" si="122"/>
        <v>-5.8209334500666436</v>
      </c>
      <c r="C485" s="71">
        <f t="shared" si="116"/>
        <v>0.27965931863727772</v>
      </c>
      <c r="D485" s="71">
        <f t="shared" si="117"/>
        <v>33.961475564605422</v>
      </c>
      <c r="E485" s="65">
        <f t="shared" si="118"/>
        <v>-0.17139813136191315</v>
      </c>
      <c r="F485" s="65">
        <f t="shared" si="119"/>
        <v>8.2346044742749071E-3</v>
      </c>
      <c r="G485" s="66">
        <f t="shared" si="120"/>
        <v>2.3028838765231992E-2</v>
      </c>
      <c r="H485" s="66">
        <f t="shared" si="121"/>
        <v>0.47933084632375256</v>
      </c>
      <c r="I485" s="67">
        <f t="shared" si="123"/>
        <v>1.3404933788473032</v>
      </c>
      <c r="J485" s="67">
        <f t="shared" si="124"/>
        <v>-6.4402293580925071E-2</v>
      </c>
      <c r="K485" s="65">
        <f t="shared" si="125"/>
        <v>0.17159582787819574</v>
      </c>
      <c r="L485" s="65">
        <f t="shared" si="126"/>
        <v>3.0935858435628698</v>
      </c>
      <c r="M485" s="66">
        <f t="shared" si="127"/>
        <v>0.47988372305415811</v>
      </c>
      <c r="N485" s="66">
        <f t="shared" si="128"/>
        <v>1.5227895167679733</v>
      </c>
      <c r="O485" s="67">
        <f t="shared" si="129"/>
        <v>1.3420395501444595</v>
      </c>
      <c r="P485" s="67">
        <f t="shared" si="130"/>
        <v>-4.8006810026923405E-2</v>
      </c>
    </row>
    <row r="486" spans="1:16">
      <c r="A486" s="68">
        <f t="shared" si="115"/>
        <v>2.8024048096192704</v>
      </c>
      <c r="B486" s="71">
        <f t="shared" si="122"/>
        <v>-5.8534727169772189</v>
      </c>
      <c r="C486" s="71">
        <f t="shared" si="116"/>
        <v>0.28024048096192705</v>
      </c>
      <c r="D486" s="71">
        <f t="shared" si="117"/>
        <v>34.341677575566443</v>
      </c>
      <c r="E486" s="65">
        <f t="shared" si="118"/>
        <v>-0.17044807156252237</v>
      </c>
      <c r="F486" s="65">
        <f t="shared" si="119"/>
        <v>8.1603608427479289E-3</v>
      </c>
      <c r="G486" s="66">
        <f t="shared" si="120"/>
        <v>2.2868634473945559E-2</v>
      </c>
      <c r="H486" s="66">
        <f t="shared" si="121"/>
        <v>0.4776644955371423</v>
      </c>
      <c r="I486" s="67">
        <f t="shared" si="123"/>
        <v>1.3386092796776501</v>
      </c>
      <c r="J486" s="67">
        <f t="shared" si="124"/>
        <v>-6.4087171239210081E-2</v>
      </c>
      <c r="K486" s="65">
        <f t="shared" si="125"/>
        <v>0.17064330220804624</v>
      </c>
      <c r="L486" s="65">
        <f t="shared" si="126"/>
        <v>3.0937532469793569</v>
      </c>
      <c r="M486" s="66">
        <f t="shared" si="127"/>
        <v>0.47821161083714347</v>
      </c>
      <c r="N486" s="66">
        <f t="shared" si="128"/>
        <v>1.5229569201844604</v>
      </c>
      <c r="O486" s="67">
        <f t="shared" si="129"/>
        <v>1.3401425182257898</v>
      </c>
      <c r="P486" s="67">
        <f t="shared" si="130"/>
        <v>-4.783940661043614E-2</v>
      </c>
    </row>
    <row r="487" spans="1:16">
      <c r="A487" s="68">
        <f t="shared" si="115"/>
        <v>2.8082164328657635</v>
      </c>
      <c r="B487" s="71">
        <f t="shared" si="122"/>
        <v>-5.8860795338173135</v>
      </c>
      <c r="C487" s="71">
        <f t="shared" si="116"/>
        <v>0.28082164328657638</v>
      </c>
      <c r="D487" s="71">
        <f t="shared" si="117"/>
        <v>34.724793073761212</v>
      </c>
      <c r="E487" s="65">
        <f t="shared" si="118"/>
        <v>-0.16950654022082451</v>
      </c>
      <c r="F487" s="65">
        <f t="shared" si="119"/>
        <v>8.0870645561534286E-3</v>
      </c>
      <c r="G487" s="66">
        <f t="shared" si="120"/>
        <v>2.2710227580236331E-2</v>
      </c>
      <c r="H487" s="66">
        <f t="shared" si="121"/>
        <v>0.47601105172634089</v>
      </c>
      <c r="I487" s="67">
        <f t="shared" si="123"/>
        <v>1.3367420576836255</v>
      </c>
      <c r="J487" s="67">
        <f t="shared" si="124"/>
        <v>-6.3775234284940946E-2</v>
      </c>
      <c r="K487" s="65">
        <f t="shared" si="125"/>
        <v>0.16969934528680242</v>
      </c>
      <c r="L487" s="65">
        <f t="shared" si="126"/>
        <v>3.093919348430429</v>
      </c>
      <c r="M487" s="66">
        <f t="shared" si="127"/>
        <v>0.47655249008095985</v>
      </c>
      <c r="N487" s="66">
        <f t="shared" si="128"/>
        <v>1.5231230216355325</v>
      </c>
      <c r="O487" s="67">
        <f t="shared" si="129"/>
        <v>1.3382625337684502</v>
      </c>
      <c r="P487" s="67">
        <f t="shared" si="130"/>
        <v>-4.7673305159364056E-2</v>
      </c>
    </row>
    <row r="488" spans="1:16">
      <c r="A488" s="68">
        <f t="shared" si="115"/>
        <v>2.8140280561122566</v>
      </c>
      <c r="B488" s="71">
        <f t="shared" si="122"/>
        <v>-5.9187539005869256</v>
      </c>
      <c r="C488" s="71">
        <f t="shared" si="116"/>
        <v>0.28140280561122566</v>
      </c>
      <c r="D488" s="71">
        <f t="shared" si="117"/>
        <v>35.110835274718816</v>
      </c>
      <c r="E488" s="65">
        <f t="shared" si="118"/>
        <v>-0.16857342909323098</v>
      </c>
      <c r="F488" s="65">
        <f t="shared" si="119"/>
        <v>8.0146998329557479E-3</v>
      </c>
      <c r="G488" s="66">
        <f t="shared" si="120"/>
        <v>2.255359019125569E-2</v>
      </c>
      <c r="H488" s="66">
        <f t="shared" si="121"/>
        <v>0.47437035898340207</v>
      </c>
      <c r="I488" s="67">
        <f t="shared" si="123"/>
        <v>1.3348914991673362</v>
      </c>
      <c r="J488" s="67">
        <f t="shared" si="124"/>
        <v>-6.3466435564251703E-2</v>
      </c>
      <c r="K488" s="65">
        <f t="shared" si="125"/>
        <v>0.16876384805302039</v>
      </c>
      <c r="L488" s="65">
        <f t="shared" si="126"/>
        <v>3.0940841637201615</v>
      </c>
      <c r="M488" s="66">
        <f t="shared" si="127"/>
        <v>0.47490620327866523</v>
      </c>
      <c r="N488" s="66">
        <f t="shared" si="128"/>
        <v>1.5232878369252649</v>
      </c>
      <c r="O488" s="67">
        <f t="shared" si="129"/>
        <v>1.3363993800479141</v>
      </c>
      <c r="P488" s="67">
        <f t="shared" si="130"/>
        <v>-4.7508489869631743E-2</v>
      </c>
    </row>
    <row r="489" spans="1:16">
      <c r="A489" s="68">
        <f t="shared" si="115"/>
        <v>2.8198396793587497</v>
      </c>
      <c r="B489" s="71">
        <f t="shared" si="122"/>
        <v>-5.9514958172860561</v>
      </c>
      <c r="C489" s="71">
        <f t="shared" si="116"/>
        <v>0.28198396793587499</v>
      </c>
      <c r="D489" s="71">
        <f t="shared" si="117"/>
        <v>35.499817421346279</v>
      </c>
      <c r="E489" s="65">
        <f t="shared" si="118"/>
        <v>-0.1676486317280996</v>
      </c>
      <c r="F489" s="65">
        <f t="shared" si="119"/>
        <v>7.9432512170137561E-3</v>
      </c>
      <c r="G489" s="66">
        <f t="shared" si="120"/>
        <v>2.2398694964850068E-2</v>
      </c>
      <c r="H489" s="66">
        <f t="shared" si="121"/>
        <v>0.47274226393709751</v>
      </c>
      <c r="I489" s="67">
        <f t="shared" si="123"/>
        <v>1.3330573939597143</v>
      </c>
      <c r="J489" s="67">
        <f t="shared" si="124"/>
        <v>-6.3160728827737253E-2</v>
      </c>
      <c r="K489" s="65">
        <f t="shared" si="125"/>
        <v>0.16783670325706637</v>
      </c>
      <c r="L489" s="65">
        <f t="shared" si="126"/>
        <v>3.0942477083940219</v>
      </c>
      <c r="M489" s="66">
        <f t="shared" si="127"/>
        <v>0.47327259549703571</v>
      </c>
      <c r="N489" s="66">
        <f t="shared" si="128"/>
        <v>1.5234513815991253</v>
      </c>
      <c r="O489" s="67">
        <f t="shared" si="129"/>
        <v>1.3345528439356442</v>
      </c>
      <c r="P489" s="67">
        <f t="shared" si="130"/>
        <v>-4.7344945195771294E-2</v>
      </c>
    </row>
    <row r="490" spans="1:16">
      <c r="A490" s="68">
        <f t="shared" si="115"/>
        <v>2.8256513026052428</v>
      </c>
      <c r="B490" s="71">
        <f t="shared" si="122"/>
        <v>-5.9843052839147051</v>
      </c>
      <c r="C490" s="71">
        <f t="shared" si="116"/>
        <v>0.28256513026052427</v>
      </c>
      <c r="D490" s="71">
        <f t="shared" si="117"/>
        <v>35.891752783928602</v>
      </c>
      <c r="E490" s="65">
        <f t="shared" si="118"/>
        <v>-0.16673204342904988</v>
      </c>
      <c r="F490" s="65">
        <f t="shared" si="119"/>
        <v>7.8727035695801851E-3</v>
      </c>
      <c r="G490" s="66">
        <f t="shared" si="120"/>
        <v>2.2245515096409194E-2</v>
      </c>
      <c r="H490" s="66">
        <f t="shared" si="121"/>
        <v>0.47112661570132869</v>
      </c>
      <c r="I490" s="67">
        <f t="shared" si="123"/>
        <v>1.331239535348459</v>
      </c>
      <c r="J490" s="67">
        <f t="shared" si="124"/>
        <v>-6.2858068709293224E-2</v>
      </c>
      <c r="K490" s="65">
        <f t="shared" si="125"/>
        <v>0.16691780542387039</v>
      </c>
      <c r="L490" s="65">
        <f t="shared" si="126"/>
        <v>3.0944099977441639</v>
      </c>
      <c r="M490" s="66">
        <f t="shared" si="127"/>
        <v>0.47165151432396779</v>
      </c>
      <c r="N490" s="66">
        <f t="shared" si="128"/>
        <v>1.5236136709492676</v>
      </c>
      <c r="O490" s="67">
        <f t="shared" si="129"/>
        <v>1.332722715825255</v>
      </c>
      <c r="P490" s="67">
        <f t="shared" si="130"/>
        <v>-4.7182655845628987E-2</v>
      </c>
    </row>
    <row r="491" spans="1:16">
      <c r="A491" s="68">
        <f t="shared" si="115"/>
        <v>2.8314629258517359</v>
      </c>
      <c r="B491" s="71">
        <f t="shared" si="122"/>
        <v>-6.0171823004728733</v>
      </c>
      <c r="C491" s="71">
        <f t="shared" si="116"/>
        <v>0.2831462925851736</v>
      </c>
      <c r="D491" s="71">
        <f t="shared" si="117"/>
        <v>36.286654660128747</v>
      </c>
      <c r="E491" s="65">
        <f t="shared" si="118"/>
        <v>-0.16582356121917369</v>
      </c>
      <c r="F491" s="65">
        <f t="shared" si="119"/>
        <v>7.8030420615293221E-3</v>
      </c>
      <c r="G491" s="66">
        <f t="shared" si="120"/>
        <v>2.2094024306081976E-2</v>
      </c>
      <c r="H491" s="66">
        <f t="shared" si="121"/>
        <v>0.46952326582479598</v>
      </c>
      <c r="I491" s="67">
        <f t="shared" si="123"/>
        <v>1.3294377200077392</v>
      </c>
      <c r="J491" s="67">
        <f t="shared" si="124"/>
        <v>-6.2558410705538234E-2</v>
      </c>
      <c r="K491" s="65">
        <f t="shared" si="125"/>
        <v>0.16600705081659345</v>
      </c>
      <c r="L491" s="65">
        <f t="shared" si="126"/>
        <v>3.0945710468145915</v>
      </c>
      <c r="M491" s="66">
        <f t="shared" si="127"/>
        <v>0.4700428098171695</v>
      </c>
      <c r="N491" s="66">
        <f t="shared" si="128"/>
        <v>1.5237747200196952</v>
      </c>
      <c r="O491" s="67">
        <f t="shared" si="129"/>
        <v>1.3309087895604939</v>
      </c>
      <c r="P491" s="67">
        <f t="shared" si="130"/>
        <v>-4.7021606775201528E-2</v>
      </c>
    </row>
    <row r="492" spans="1:16">
      <c r="A492" s="68">
        <f t="shared" si="115"/>
        <v>2.837274549098229</v>
      </c>
      <c r="B492" s="71">
        <f t="shared" si="122"/>
        <v>-6.050126866960559</v>
      </c>
      <c r="C492" s="71">
        <f t="shared" si="116"/>
        <v>0.28372745490982293</v>
      </c>
      <c r="D492" s="71">
        <f t="shared" si="117"/>
        <v>36.684536374987594</v>
      </c>
      <c r="E492" s="65">
        <f t="shared" si="118"/>
        <v>-0.16492308380611517</v>
      </c>
      <c r="F492" s="65">
        <f t="shared" si="119"/>
        <v>7.7342521658056223E-3</v>
      </c>
      <c r="G492" s="66">
        <f t="shared" si="120"/>
        <v>2.1944196826348149E-2</v>
      </c>
      <c r="H492" s="66">
        <f t="shared" si="121"/>
        <v>0.46793206824188488</v>
      </c>
      <c r="I492" s="67">
        <f t="shared" si="123"/>
        <v>1.3276517479295957</v>
      </c>
      <c r="J492" s="67">
        <f t="shared" si="124"/>
        <v>-6.2261711155799732E-2</v>
      </c>
      <c r="K492" s="65">
        <f t="shared" si="125"/>
        <v>0.16510433740118144</v>
      </c>
      <c r="L492" s="65">
        <f t="shared" si="126"/>
        <v>3.0947308704061949</v>
      </c>
      <c r="M492" s="66">
        <f t="shared" si="127"/>
        <v>0.46844633445409889</v>
      </c>
      <c r="N492" s="66">
        <f t="shared" si="128"/>
        <v>1.5239345436112983</v>
      </c>
      <c r="O492" s="67">
        <f t="shared" si="129"/>
        <v>1.3291108623649717</v>
      </c>
      <c r="P492" s="67">
        <f t="shared" si="130"/>
        <v>-4.6861783183598321E-2</v>
      </c>
    </row>
    <row r="493" spans="1:16">
      <c r="A493" s="68">
        <f t="shared" si="115"/>
        <v>2.8430861723447221</v>
      </c>
      <c r="B493" s="71">
        <f t="shared" si="122"/>
        <v>-6.0831389833777632</v>
      </c>
      <c r="C493" s="71">
        <f t="shared" si="116"/>
        <v>0.28430861723447221</v>
      </c>
      <c r="D493" s="71">
        <f t="shared" si="117"/>
        <v>37.085411280924021</v>
      </c>
      <c r="E493" s="65">
        <f t="shared" si="118"/>
        <v>-0.16403051154799531</v>
      </c>
      <c r="F493" s="65">
        <f t="shared" si="119"/>
        <v>7.6663196500860904E-3</v>
      </c>
      <c r="G493" s="66">
        <f t="shared" si="120"/>
        <v>2.1796007389934393E-2</v>
      </c>
      <c r="H493" s="66">
        <f t="shared" si="121"/>
        <v>0.46635287922473673</v>
      </c>
      <c r="I493" s="67">
        <f t="shared" si="123"/>
        <v>1.3258814223569972</v>
      </c>
      <c r="J493" s="67">
        <f t="shared" si="124"/>
        <v>-6.1967927222645852E-2</v>
      </c>
      <c r="K493" s="65">
        <f t="shared" si="125"/>
        <v>0.16420956481178042</v>
      </c>
      <c r="L493" s="65">
        <f t="shared" si="126"/>
        <v>3.0948894830816669</v>
      </c>
      <c r="M493" s="66">
        <f t="shared" si="127"/>
        <v>0.4668619430831174</v>
      </c>
      <c r="N493" s="66">
        <f t="shared" si="128"/>
        <v>1.5240931562867706</v>
      </c>
      <c r="O493" s="67">
        <f t="shared" si="129"/>
        <v>1.3273287347735998</v>
      </c>
      <c r="P493" s="67">
        <f t="shared" si="130"/>
        <v>-4.6703170508126175E-2</v>
      </c>
    </row>
    <row r="494" spans="1:16">
      <c r="A494" s="68">
        <f t="shared" si="115"/>
        <v>2.8488977955912151</v>
      </c>
      <c r="B494" s="71">
        <f t="shared" si="122"/>
        <v>-6.1162186497244857</v>
      </c>
      <c r="C494" s="71">
        <f t="shared" si="116"/>
        <v>0.28488977955912154</v>
      </c>
      <c r="D494" s="71">
        <f t="shared" si="117"/>
        <v>37.489292757734859</v>
      </c>
      <c r="E494" s="65">
        <f t="shared" si="118"/>
        <v>-0.16314574642015822</v>
      </c>
      <c r="F494" s="65">
        <f t="shared" si="119"/>
        <v>7.5992305696495847E-3</v>
      </c>
      <c r="G494" s="66">
        <f t="shared" si="120"/>
        <v>2.1649431218064077E-2</v>
      </c>
      <c r="H494" s="66">
        <f t="shared" si="121"/>
        <v>0.46478555733647214</v>
      </c>
      <c r="I494" s="67">
        <f t="shared" si="123"/>
        <v>1.3241265497185097</v>
      </c>
      <c r="J494" s="67">
        <f t="shared" si="124"/>
        <v>-6.1677016872946383E-2</v>
      </c>
      <c r="K494" s="65">
        <f t="shared" si="125"/>
        <v>0.16332263431699007</v>
      </c>
      <c r="L494" s="65">
        <f t="shared" si="126"/>
        <v>3.0950468991703004</v>
      </c>
      <c r="M494" s="66">
        <f t="shared" si="127"/>
        <v>0.46528949287582316</v>
      </c>
      <c r="N494" s="66">
        <f t="shared" si="128"/>
        <v>1.5242505723754038</v>
      </c>
      <c r="O494" s="67">
        <f t="shared" si="129"/>
        <v>1.325562210565687</v>
      </c>
      <c r="P494" s="67">
        <f t="shared" si="130"/>
        <v>-4.6545754419492873E-2</v>
      </c>
    </row>
    <row r="495" spans="1:16">
      <c r="A495" s="68">
        <f t="shared" si="115"/>
        <v>2.8547094188377082</v>
      </c>
      <c r="B495" s="71">
        <f t="shared" si="122"/>
        <v>-6.1493658660007267</v>
      </c>
      <c r="C495" s="71">
        <f t="shared" si="116"/>
        <v>0.28547094188377081</v>
      </c>
      <c r="D495" s="71">
        <f t="shared" si="117"/>
        <v>37.896194212594878</v>
      </c>
      <c r="E495" s="65">
        <f t="shared" si="118"/>
        <v>-0.16226869198271557</v>
      </c>
      <c r="F495" s="65">
        <f t="shared" si="119"/>
        <v>7.5329712604463575E-3</v>
      </c>
      <c r="G495" s="66">
        <f t="shared" si="120"/>
        <v>2.1504444009029979E-2</v>
      </c>
      <c r="H495" s="66">
        <f t="shared" si="121"/>
        <v>0.46322996338553307</v>
      </c>
      <c r="I495" s="67">
        <f t="shared" si="123"/>
        <v>1.322386939564528</v>
      </c>
      <c r="J495" s="67">
        <f t="shared" si="124"/>
        <v>-6.1388938859446011E-2</v>
      </c>
      <c r="K495" s="65">
        <f t="shared" si="125"/>
        <v>0.16244344878693057</v>
      </c>
      <c r="L495" s="65">
        <f t="shared" si="126"/>
        <v>3.0952031327726668</v>
      </c>
      <c r="M495" s="66">
        <f t="shared" si="127"/>
        <v>0.46372884328053154</v>
      </c>
      <c r="N495" s="66">
        <f t="shared" si="128"/>
        <v>1.5244068059777702</v>
      </c>
      <c r="O495" s="67">
        <f t="shared" si="129"/>
        <v>1.323811096699649</v>
      </c>
      <c r="P495" s="67">
        <f t="shared" si="130"/>
        <v>-4.6389520817126342E-2</v>
      </c>
    </row>
    <row r="496" spans="1:16">
      <c r="A496" s="68">
        <f t="shared" si="115"/>
        <v>2.8605210420842013</v>
      </c>
      <c r="B496" s="71">
        <f t="shared" si="122"/>
        <v>-6.1825806322064842</v>
      </c>
      <c r="C496" s="71">
        <f t="shared" si="116"/>
        <v>0.28605210420842014</v>
      </c>
      <c r="D496" s="71">
        <f t="shared" si="117"/>
        <v>38.306129080056799</v>
      </c>
      <c r="E496" s="65">
        <f t="shared" si="118"/>
        <v>-0.16139925334886687</v>
      </c>
      <c r="F496" s="65">
        <f t="shared" si="119"/>
        <v>7.4675283323614797E-3</v>
      </c>
      <c r="G496" s="66">
        <f t="shared" si="120"/>
        <v>2.1361021927079959E-2</v>
      </c>
      <c r="H496" s="66">
        <f t="shared" si="121"/>
        <v>0.4616859603811127</v>
      </c>
      <c r="I496" s="67">
        <f t="shared" si="123"/>
        <v>1.3206624045050257</v>
      </c>
      <c r="J496" s="67">
        <f t="shared" si="124"/>
        <v>-6.1103652702834237E-2</v>
      </c>
      <c r="K496" s="65">
        <f t="shared" si="125"/>
        <v>0.16157191266110066</v>
      </c>
      <c r="L496" s="65">
        <f t="shared" si="126"/>
        <v>3.0953581977651869</v>
      </c>
      <c r="M496" s="66">
        <f t="shared" si="127"/>
        <v>0.46217985597686922</v>
      </c>
      <c r="N496" s="66">
        <f t="shared" si="128"/>
        <v>1.5245618709702902</v>
      </c>
      <c r="O496" s="67">
        <f t="shared" si="129"/>
        <v>1.32207520324928</v>
      </c>
      <c r="P496" s="67">
        <f t="shared" si="130"/>
        <v>-4.623445582460637E-2</v>
      </c>
    </row>
    <row r="497" spans="1:16">
      <c r="A497" s="68">
        <f t="shared" si="115"/>
        <v>2.8663326653306944</v>
      </c>
      <c r="B497" s="71">
        <f t="shared" si="122"/>
        <v>-6.215862948341762</v>
      </c>
      <c r="C497" s="71">
        <f t="shared" si="116"/>
        <v>0.28663326653306948</v>
      </c>
      <c r="D497" s="71">
        <f t="shared" si="117"/>
        <v>38.719110822051356</v>
      </c>
      <c r="E497" s="65">
        <f t="shared" si="118"/>
        <v>-0.16053733715397453</v>
      </c>
      <c r="F497" s="65">
        <f t="shared" si="119"/>
        <v>7.4028886626659246E-3</v>
      </c>
      <c r="G497" s="66">
        <f t="shared" si="120"/>
        <v>2.1219141591605598E-2</v>
      </c>
      <c r="H497" s="66">
        <f t="shared" si="121"/>
        <v>0.46015341348964411</v>
      </c>
      <c r="I497" s="67">
        <f t="shared" si="123"/>
        <v>1.3189527601487887</v>
      </c>
      <c r="J497" s="67">
        <f t="shared" si="124"/>
        <v>-6.0821118674296265E-2</v>
      </c>
      <c r="K497" s="65">
        <f t="shared" si="125"/>
        <v>0.160707931917005</v>
      </c>
      <c r="L497" s="65">
        <f t="shared" si="126"/>
        <v>3.0955121078045882</v>
      </c>
      <c r="M497" s="66">
        <f t="shared" si="127"/>
        <v>0.46064239483145275</v>
      </c>
      <c r="N497" s="66">
        <f t="shared" si="128"/>
        <v>1.5247157810096914</v>
      </c>
      <c r="O497" s="67">
        <f t="shared" si="129"/>
        <v>1.3203543433415521</v>
      </c>
      <c r="P497" s="67">
        <f t="shared" si="130"/>
        <v>-4.6080545785205124E-2</v>
      </c>
    </row>
    <row r="498" spans="1:16">
      <c r="A498" s="68">
        <f t="shared" si="115"/>
        <v>2.8721442885771875</v>
      </c>
      <c r="B498" s="71">
        <f t="shared" si="122"/>
        <v>-6.2492128144065582</v>
      </c>
      <c r="C498" s="71">
        <f t="shared" si="116"/>
        <v>0.28721442885771875</v>
      </c>
      <c r="D498" s="71">
        <f t="shared" si="117"/>
        <v>39.135152927887205</v>
      </c>
      <c r="E498" s="65">
        <f t="shared" si="118"/>
        <v>-0.15968285152537248</v>
      </c>
      <c r="F498" s="65">
        <f t="shared" si="119"/>
        <v>7.3390393896494389E-3</v>
      </c>
      <c r="G498" s="66">
        <f t="shared" si="120"/>
        <v>2.1078780066624645E-2</v>
      </c>
      <c r="H498" s="66">
        <f t="shared" si="121"/>
        <v>0.45863218999231758</v>
      </c>
      <c r="I498" s="67">
        <f t="shared" si="123"/>
        <v>1.3172578250440825</v>
      </c>
      <c r="J498" s="67">
        <f t="shared" si="124"/>
        <v>-6.0541297778530644E-2</v>
      </c>
      <c r="K498" s="65">
        <f t="shared" si="125"/>
        <v>0.15985141403952915</v>
      </c>
      <c r="L498" s="65">
        <f t="shared" si="126"/>
        <v>3.095664876332259</v>
      </c>
      <c r="M498" s="66">
        <f t="shared" si="127"/>
        <v>0.45911632585462092</v>
      </c>
      <c r="N498" s="66">
        <f t="shared" si="128"/>
        <v>1.5248685495373622</v>
      </c>
      <c r="O498" s="67">
        <f t="shared" si="129"/>
        <v>1.3186483330958922</v>
      </c>
      <c r="P498" s="67">
        <f t="shared" si="130"/>
        <v>-4.5927777257534379E-2</v>
      </c>
    </row>
    <row r="499" spans="1:16">
      <c r="A499" s="68">
        <f t="shared" si="115"/>
        <v>2.8779559118236806</v>
      </c>
      <c r="B499" s="71">
        <f t="shared" si="122"/>
        <v>-6.2826302304008728</v>
      </c>
      <c r="C499" s="71">
        <f t="shared" si="116"/>
        <v>0.28779559118236808</v>
      </c>
      <c r="D499" s="71">
        <f t="shared" si="117"/>
        <v>39.554268914250933</v>
      </c>
      <c r="E499" s="65">
        <f t="shared" si="118"/>
        <v>-0.15883570605288866</v>
      </c>
      <c r="F499" s="65">
        <f t="shared" si="119"/>
        <v>7.275967906429405E-3</v>
      </c>
      <c r="G499" s="66">
        <f t="shared" si="120"/>
        <v>2.0939914850547876E-2</v>
      </c>
      <c r="H499" s="66">
        <f t="shared" si="121"/>
        <v>0.45712215924359928</v>
      </c>
      <c r="I499" s="67">
        <f t="shared" si="123"/>
        <v>1.3155774206207225</v>
      </c>
      <c r="J499" s="67">
        <f t="shared" si="124"/>
        <v>-6.0264151737218739E-2</v>
      </c>
      <c r="K499" s="65">
        <f t="shared" si="125"/>
        <v>0.1590022679910417</v>
      </c>
      <c r="L499" s="65">
        <f t="shared" si="126"/>
        <v>3.0958165165784974</v>
      </c>
      <c r="M499" s="66">
        <f t="shared" si="127"/>
        <v>0.45760151715819158</v>
      </c>
      <c r="N499" s="66">
        <f t="shared" si="128"/>
        <v>1.5250201897836011</v>
      </c>
      <c r="O499" s="67">
        <f t="shared" si="129"/>
        <v>1.3169569915649029</v>
      </c>
      <c r="P499" s="67">
        <f t="shared" si="130"/>
        <v>-4.5776137011295584E-2</v>
      </c>
    </row>
    <row r="500" spans="1:16">
      <c r="A500" s="68">
        <f t="shared" si="115"/>
        <v>2.8837675350701737</v>
      </c>
      <c r="B500" s="71">
        <f t="shared" si="122"/>
        <v>-6.3161151963247057</v>
      </c>
      <c r="C500" s="71">
        <f t="shared" si="116"/>
        <v>0.28837675350701736</v>
      </c>
      <c r="D500" s="71">
        <f t="shared" si="117"/>
        <v>39.976472325207119</v>
      </c>
      <c r="E500" s="65">
        <f t="shared" si="118"/>
        <v>-0.15799581176006086</v>
      </c>
      <c r="F500" s="65">
        <f t="shared" si="119"/>
        <v>7.2136618549301498E-3</v>
      </c>
      <c r="G500" s="66">
        <f t="shared" si="120"/>
        <v>2.0802523866221653E-2</v>
      </c>
      <c r="H500" s="66">
        <f t="shared" si="121"/>
        <v>0.45562319263072187</v>
      </c>
      <c r="I500" s="67">
        <f t="shared" si="123"/>
        <v>1.3139113711334998</v>
      </c>
      <c r="J500" s="67">
        <f t="shared" si="124"/>
        <v>-5.9989642972932473E-2</v>
      </c>
      <c r="K500" s="65">
        <f t="shared" si="125"/>
        <v>0.15816040418220315</v>
      </c>
      <c r="L500" s="65">
        <f t="shared" si="126"/>
        <v>3.0959670415666625</v>
      </c>
      <c r="M500" s="66">
        <f t="shared" si="127"/>
        <v>0.45609783891421435</v>
      </c>
      <c r="N500" s="66">
        <f t="shared" si="128"/>
        <v>1.5251707147717661</v>
      </c>
      <c r="O500" s="67">
        <f t="shared" si="129"/>
        <v>1.3152801406764771</v>
      </c>
      <c r="P500" s="67">
        <f t="shared" si="130"/>
        <v>-4.5625612023130549E-2</v>
      </c>
    </row>
    <row r="501" spans="1:16">
      <c r="A501" s="68">
        <f t="shared" si="115"/>
        <v>2.8895791583166668</v>
      </c>
      <c r="B501" s="71">
        <f t="shared" si="122"/>
        <v>-6.3496677121780571</v>
      </c>
      <c r="C501" s="71">
        <f t="shared" si="116"/>
        <v>0.28895791583166669</v>
      </c>
      <c r="D501" s="71">
        <f t="shared" si="117"/>
        <v>40.4017767321983</v>
      </c>
      <c r="E501" s="65">
        <f t="shared" si="118"/>
        <v>-0.15716308107602783</v>
      </c>
      <c r="F501" s="65">
        <f t="shared" si="119"/>
        <v>7.1521091200274101E-3</v>
      </c>
      <c r="G501" s="66">
        <f t="shared" si="120"/>
        <v>2.066658545123776E-2</v>
      </c>
      <c r="H501" s="66">
        <f t="shared" si="121"/>
        <v>0.45413516353412259</v>
      </c>
      <c r="I501" s="67">
        <f t="shared" si="123"/>
        <v>1.3122595036069318</v>
      </c>
      <c r="J501" s="67">
        <f t="shared" si="124"/>
        <v>-5.9717734593467076E-2</v>
      </c>
      <c r="K501" s="65">
        <f t="shared" si="125"/>
        <v>0.15732573444346248</v>
      </c>
      <c r="L501" s="65">
        <f t="shared" si="126"/>
        <v>3.0961164641172232</v>
      </c>
      <c r="M501" s="66">
        <f t="shared" si="127"/>
        <v>0.45460516331469175</v>
      </c>
      <c r="N501" s="66">
        <f t="shared" si="128"/>
        <v>1.5253201373223269</v>
      </c>
      <c r="O501" s="67">
        <f t="shared" si="129"/>
        <v>1.3136176051772779</v>
      </c>
      <c r="P501" s="67">
        <f t="shared" si="130"/>
        <v>-4.547618947256972E-2</v>
      </c>
    </row>
    <row r="502" spans="1:16">
      <c r="A502" s="68">
        <f t="shared" si="115"/>
        <v>2.8953907815631599</v>
      </c>
      <c r="B502" s="71">
        <f t="shared" si="122"/>
        <v>-6.3832877779609252</v>
      </c>
      <c r="C502" s="71">
        <f t="shared" si="116"/>
        <v>0.28953907815631602</v>
      </c>
      <c r="D502" s="71">
        <f t="shared" si="117"/>
        <v>40.830195734044935</v>
      </c>
      <c r="E502" s="65">
        <f t="shared" si="118"/>
        <v>-0.15633742780807752</v>
      </c>
      <c r="F502" s="65">
        <f t="shared" si="119"/>
        <v>7.0912978238527827E-3</v>
      </c>
      <c r="G502" s="66">
        <f t="shared" si="120"/>
        <v>2.0532078348502243E-2</v>
      </c>
      <c r="H502" s="66">
        <f t="shared" si="121"/>
        <v>0.45265794728880365</v>
      </c>
      <c r="I502" s="67">
        <f t="shared" si="123"/>
        <v>1.3106216477813049</v>
      </c>
      <c r="J502" s="67">
        <f t="shared" si="124"/>
        <v>-5.944839037658594E-2</v>
      </c>
      <c r="K502" s="65">
        <f t="shared" si="125"/>
        <v>0.15649817199722313</v>
      </c>
      <c r="L502" s="65">
        <f t="shared" si="126"/>
        <v>3.0962647968517176</v>
      </c>
      <c r="M502" s="66">
        <f t="shared" si="127"/>
        <v>0.45312336453224566</v>
      </c>
      <c r="N502" s="66">
        <f t="shared" si="128"/>
        <v>1.5254684700568213</v>
      </c>
      <c r="O502" s="67">
        <f t="shared" si="129"/>
        <v>1.3119692125775473</v>
      </c>
      <c r="P502" s="67">
        <f t="shared" si="130"/>
        <v>-4.5327856738075351E-2</v>
      </c>
    </row>
    <row r="503" spans="1:16">
      <c r="A503" s="68">
        <f t="shared" si="115"/>
        <v>2.901202404809653</v>
      </c>
      <c r="B503" s="71">
        <f t="shared" si="122"/>
        <v>-6.4169753936733134</v>
      </c>
      <c r="C503" s="71">
        <f t="shared" si="116"/>
        <v>0.2901202404809653</v>
      </c>
      <c r="D503" s="71">
        <f t="shared" si="117"/>
        <v>41.261742956945511</v>
      </c>
      <c r="E503" s="65">
        <f t="shared" si="118"/>
        <v>-0.15551876711483309</v>
      </c>
      <c r="F503" s="65">
        <f t="shared" si="119"/>
        <v>7.031216320253139E-3</v>
      </c>
      <c r="G503" s="66">
        <f t="shared" si="120"/>
        <v>2.0398981697055285E-2</v>
      </c>
      <c r="H503" s="66">
        <f t="shared" si="121"/>
        <v>0.45119142114658611</v>
      </c>
      <c r="I503" s="67">
        <f t="shared" si="123"/>
        <v>1.3089976360599604</v>
      </c>
      <c r="J503" s="67">
        <f t="shared" si="124"/>
        <v>-5.918157475516489E-2</v>
      </c>
      <c r="K503" s="65">
        <f t="shared" si="125"/>
        <v>0.1556776314306583</v>
      </c>
      <c r="L503" s="65">
        <f t="shared" si="126"/>
        <v>3.0964120521966159</v>
      </c>
      <c r="M503" s="66">
        <f t="shared" si="127"/>
        <v>0.45165231868169664</v>
      </c>
      <c r="N503" s="66">
        <f t="shared" si="128"/>
        <v>1.5256157254017193</v>
      </c>
      <c r="O503" s="67">
        <f t="shared" si="129"/>
        <v>1.3103347930971938</v>
      </c>
      <c r="P503" s="67">
        <f t="shared" si="130"/>
        <v>-4.5180601393177214E-2</v>
      </c>
    </row>
    <row r="504" spans="1:16">
      <c r="A504" s="68">
        <f t="shared" si="115"/>
        <v>2.9070140280561461</v>
      </c>
      <c r="B504" s="71">
        <f t="shared" si="122"/>
        <v>-6.45073055931522</v>
      </c>
      <c r="C504" s="71">
        <f t="shared" si="116"/>
        <v>0.29070140280561463</v>
      </c>
      <c r="D504" s="71">
        <f t="shared" si="117"/>
        <v>41.696432054476404</v>
      </c>
      <c r="E504" s="65">
        <f t="shared" si="118"/>
        <v>-0.15470701548006166</v>
      </c>
      <c r="F504" s="65">
        <f t="shared" si="119"/>
        <v>6.9718531894003097E-3</v>
      </c>
      <c r="G504" s="66">
        <f t="shared" si="120"/>
        <v>2.0267275023134683E-2</v>
      </c>
      <c r="H504" s="66">
        <f t="shared" si="121"/>
        <v>0.4497354642392386</v>
      </c>
      <c r="I504" s="67">
        <f t="shared" si="123"/>
        <v>1.3073873034578098</v>
      </c>
      <c r="J504" s="67">
        <f t="shared" si="124"/>
        <v>-5.8917252802724474E-2</v>
      </c>
      <c r="K504" s="65">
        <f t="shared" si="125"/>
        <v>0.15486402866916057</v>
      </c>
      <c r="L504" s="65">
        <f t="shared" si="126"/>
        <v>3.0965582423870952</v>
      </c>
      <c r="M504" s="66">
        <f t="shared" si="127"/>
        <v>0.45019190378253898</v>
      </c>
      <c r="N504" s="66">
        <f t="shared" si="128"/>
        <v>1.5257619155921986</v>
      </c>
      <c r="O504" s="67">
        <f t="shared" si="129"/>
        <v>1.3087141796131436</v>
      </c>
      <c r="P504" s="67">
        <f t="shared" si="130"/>
        <v>-4.5034411202698042E-2</v>
      </c>
    </row>
    <row r="505" spans="1:16">
      <c r="A505" s="68">
        <f t="shared" ref="A505:A520" si="131">A504+$E$6</f>
        <v>2.9128256513026392</v>
      </c>
      <c r="B505" s="71">
        <f t="shared" si="122"/>
        <v>-6.4845532748866432</v>
      </c>
      <c r="C505" s="71">
        <f t="shared" ref="C505:C520" si="132">A505*$B$3</f>
        <v>0.2912825651302639</v>
      </c>
      <c r="D505" s="71">
        <f t="shared" ref="D505:D520" si="133">B505^2+C505^2</f>
        <v>42.134276707591958</v>
      </c>
      <c r="E505" s="65">
        <f t="shared" ref="E505:E520" si="134">$B$1/D505*B505</f>
        <v>-0.15390209068708721</v>
      </c>
      <c r="F505" s="65">
        <f t="shared" ref="F505:F520" si="135">$B$1/D505*C505</f>
        <v>6.9131972325462802E-3</v>
      </c>
      <c r="G505" s="66">
        <f t="shared" ref="G505:G520" si="136">A505*F505</f>
        <v>2.0136938231475221E-2</v>
      </c>
      <c r="H505" s="66">
        <f t="shared" ref="H505:H520" si="137">-A505*E505</f>
        <v>0.44828995754245266</v>
      </c>
      <c r="I505" s="67">
        <f t="shared" si="123"/>
        <v>1.3057904875510271</v>
      </c>
      <c r="J505" s="67">
        <f t="shared" si="124"/>
        <v>-5.8655390219337827E-2</v>
      </c>
      <c r="K505" s="65">
        <f t="shared" si="125"/>
        <v>0.15405728095040658</v>
      </c>
      <c r="L505" s="65">
        <f t="shared" si="126"/>
        <v>3.0967033794707266</v>
      </c>
      <c r="M505" s="66">
        <f t="shared" si="127"/>
        <v>0.44874199972228168</v>
      </c>
      <c r="N505" s="66">
        <f t="shared" si="128"/>
        <v>1.52590705267583</v>
      </c>
      <c r="O505" s="67">
        <f t="shared" si="129"/>
        <v>1.307107207607904</v>
      </c>
      <c r="P505" s="67">
        <f t="shared" si="130"/>
        <v>-4.4889274119066604E-2</v>
      </c>
    </row>
    <row r="506" spans="1:16">
      <c r="A506" s="68">
        <f t="shared" si="131"/>
        <v>2.9186372745491322</v>
      </c>
      <c r="B506" s="71">
        <f t="shared" si="122"/>
        <v>-6.5184435403875867</v>
      </c>
      <c r="C506" s="71">
        <f t="shared" si="132"/>
        <v>0.29186372745491324</v>
      </c>
      <c r="D506" s="71">
        <f t="shared" si="133"/>
        <v>42.575290624624529</v>
      </c>
      <c r="E506" s="65">
        <f t="shared" si="134"/>
        <v>-0.15310391179379232</v>
      </c>
      <c r="F506" s="65">
        <f t="shared" si="135"/>
        <v>6.8552374669195145E-3</v>
      </c>
      <c r="G506" s="66">
        <f t="shared" si="136"/>
        <v>2.0007951596837069E-2</v>
      </c>
      <c r="H506" s="66">
        <f t="shared" si="137"/>
        <v>0.44685478384064475</v>
      </c>
      <c r="I506" s="67">
        <f t="shared" si="123"/>
        <v>1.304207028427901</v>
      </c>
      <c r="J506" s="67">
        <f t="shared" si="124"/>
        <v>-5.8395953317903503E-2</v>
      </c>
      <c r="K506" s="65">
        <f t="shared" si="125"/>
        <v>0.15325730679902083</v>
      </c>
      <c r="L506" s="65">
        <f t="shared" si="126"/>
        <v>3.0968474753110775</v>
      </c>
      <c r="M506" s="66">
        <f t="shared" si="127"/>
        <v>0.44730248822063434</v>
      </c>
      <c r="N506" s="66">
        <f t="shared" si="128"/>
        <v>1.526051148516181</v>
      </c>
      <c r="O506" s="67">
        <f t="shared" si="129"/>
        <v>1.3055137151193175</v>
      </c>
      <c r="P506" s="67">
        <f t="shared" si="130"/>
        <v>-4.4745178278715568E-2</v>
      </c>
    </row>
    <row r="507" spans="1:16">
      <c r="A507" s="68">
        <f t="shared" si="131"/>
        <v>2.9244488977956253</v>
      </c>
      <c r="B507" s="71">
        <f t="shared" si="122"/>
        <v>-6.5524013558180485</v>
      </c>
      <c r="C507" s="71">
        <f t="shared" si="132"/>
        <v>0.29244488977956257</v>
      </c>
      <c r="D507" s="71">
        <f t="shared" si="133"/>
        <v>43.019487541284377</v>
      </c>
      <c r="E507" s="65">
        <f t="shared" si="134"/>
        <v>-0.15231239910819314</v>
      </c>
      <c r="F507" s="65">
        <f t="shared" si="135"/>
        <v>6.7979631207580726E-3</v>
      </c>
      <c r="G507" s="66">
        <f t="shared" si="136"/>
        <v>1.9880295755756255E-2</v>
      </c>
      <c r="H507" s="66">
        <f t="shared" si="137"/>
        <v>0.44542982769256279</v>
      </c>
      <c r="I507" s="67">
        <f t="shared" si="123"/>
        <v>1.3026367686408105</v>
      </c>
      <c r="J507" s="67">
        <f t="shared" si="124"/>
        <v>-5.8138909010772427E-2</v>
      </c>
      <c r="K507" s="65">
        <f t="shared" si="125"/>
        <v>0.15246402600182346</v>
      </c>
      <c r="L507" s="65">
        <f t="shared" si="126"/>
        <v>3.0969905415912304</v>
      </c>
      <c r="M507" s="66">
        <f t="shared" si="127"/>
        <v>0.44587325279451617</v>
      </c>
      <c r="N507" s="66">
        <f t="shared" si="128"/>
        <v>1.5261942147963341</v>
      </c>
      <c r="O507" s="67">
        <f t="shared" si="129"/>
        <v>1.3039335426914729</v>
      </c>
      <c r="P507" s="67">
        <f t="shared" si="130"/>
        <v>-4.4602111998562531E-2</v>
      </c>
    </row>
    <row r="508" spans="1:16">
      <c r="A508" s="68">
        <f t="shared" si="131"/>
        <v>2.9302605210421184</v>
      </c>
      <c r="B508" s="71">
        <f t="shared" si="122"/>
        <v>-6.586426721178027</v>
      </c>
      <c r="C508" s="71">
        <f t="shared" si="132"/>
        <v>0.29302605210421184</v>
      </c>
      <c r="D508" s="71">
        <f t="shared" si="133"/>
        <v>43.466881220659715</v>
      </c>
      <c r="E508" s="65">
        <f t="shared" si="134"/>
        <v>-0.15152747416457182</v>
      </c>
      <c r="F508" s="65">
        <f t="shared" si="135"/>
        <v>6.7413636284753085E-3</v>
      </c>
      <c r="G508" s="66">
        <f t="shared" si="136"/>
        <v>1.9753951698510443E-2</v>
      </c>
      <c r="H508" s="66">
        <f t="shared" si="137"/>
        <v>0.44401497539767437</v>
      </c>
      <c r="I508" s="67">
        <f t="shared" si="123"/>
        <v>1.3010795531592927</v>
      </c>
      <c r="J508" s="67">
        <f t="shared" si="124"/>
        <v>-5.7884224796718051E-2</v>
      </c>
      <c r="K508" s="65">
        <f t="shared" si="125"/>
        <v>0.15167735958364489</v>
      </c>
      <c r="L508" s="65">
        <f t="shared" si="126"/>
        <v>3.0971325898172219</v>
      </c>
      <c r="M508" s="66">
        <f t="shared" si="127"/>
        <v>0.444454178723864</v>
      </c>
      <c r="N508" s="66">
        <f t="shared" si="128"/>
        <v>1.5263362630223252</v>
      </c>
      <c r="O508" s="67">
        <f t="shared" si="129"/>
        <v>1.3023665333267367</v>
      </c>
      <c r="P508" s="67">
        <f t="shared" si="130"/>
        <v>-4.4460063772571348E-2</v>
      </c>
    </row>
    <row r="509" spans="1:16">
      <c r="A509" s="68">
        <f t="shared" si="131"/>
        <v>2.9360721442886115</v>
      </c>
      <c r="B509" s="71">
        <f t="shared" si="122"/>
        <v>-6.6205196364675256</v>
      </c>
      <c r="C509" s="71">
        <f t="shared" si="132"/>
        <v>0.29360721442886117</v>
      </c>
      <c r="D509" s="71">
        <f t="shared" si="133"/>
        <v>43.91748545321677</v>
      </c>
      <c r="E509" s="65">
        <f t="shared" si="134"/>
        <v>-0.15074905970015187</v>
      </c>
      <c r="F509" s="65">
        <f t="shared" si="135"/>
        <v>6.6854286259541689E-3</v>
      </c>
      <c r="G509" s="66">
        <f t="shared" si="136"/>
        <v>1.9628900761293724E-2</v>
      </c>
      <c r="H509" s="66">
        <f t="shared" si="137"/>
        <v>0.44261011496331681</v>
      </c>
      <c r="I509" s="67">
        <f t="shared" si="123"/>
        <v>1.2995352293241744</v>
      </c>
      <c r="J509" s="67">
        <f t="shared" si="124"/>
        <v>-5.7631868748240021E-2</v>
      </c>
      <c r="K509" s="65">
        <f t="shared" si="125"/>
        <v>0.15089722978369313</v>
      </c>
      <c r="L509" s="65">
        <f t="shared" si="126"/>
        <v>3.0972736313214009</v>
      </c>
      <c r="M509" s="66">
        <f t="shared" si="127"/>
        <v>0.44304515301821917</v>
      </c>
      <c r="N509" s="66">
        <f t="shared" si="128"/>
        <v>1.5264773045265045</v>
      </c>
      <c r="O509" s="67">
        <f t="shared" si="129"/>
        <v>1.3008125324388786</v>
      </c>
      <c r="P509" s="67">
        <f t="shared" si="130"/>
        <v>-4.4319022268392169E-2</v>
      </c>
    </row>
    <row r="510" spans="1:16">
      <c r="A510" s="68">
        <f t="shared" si="131"/>
        <v>2.9418837675351046</v>
      </c>
      <c r="B510" s="71">
        <f t="shared" si="122"/>
        <v>-6.6546801016865409</v>
      </c>
      <c r="C510" s="71">
        <f t="shared" si="132"/>
        <v>0.29418837675351045</v>
      </c>
      <c r="D510" s="71">
        <f t="shared" si="133"/>
        <v>44.371314056799655</v>
      </c>
      <c r="E510" s="65">
        <f t="shared" si="134"/>
        <v>-0.14997707963230242</v>
      </c>
      <c r="F510" s="65">
        <f t="shared" si="135"/>
        <v>6.6301479459661781E-3</v>
      </c>
      <c r="G510" s="66">
        <f t="shared" si="136"/>
        <v>1.9505124618594116E-2</v>
      </c>
      <c r="H510" s="66">
        <f t="shared" si="137"/>
        <v>0.44121513607259022</v>
      </c>
      <c r="I510" s="67">
        <f t="shared" si="123"/>
        <v>1.2980036468027456</v>
      </c>
      <c r="J510" s="67">
        <f t="shared" si="124"/>
        <v>-5.7381809499191375E-2</v>
      </c>
      <c r="K510" s="65">
        <f t="shared" si="125"/>
        <v>0.15012356003245919</v>
      </c>
      <c r="L510" s="65">
        <f t="shared" si="126"/>
        <v>3.0974136772657155</v>
      </c>
      <c r="M510" s="66">
        <f t="shared" si="127"/>
        <v>0.4416460643840735</v>
      </c>
      <c r="N510" s="66">
        <f t="shared" si="128"/>
        <v>1.5266173504708191</v>
      </c>
      <c r="O510" s="67">
        <f t="shared" si="129"/>
        <v>1.2992713878072695</v>
      </c>
      <c r="P510" s="67">
        <f t="shared" si="130"/>
        <v>-4.4178976324077572E-2</v>
      </c>
    </row>
    <row r="511" spans="1:16">
      <c r="A511" s="68">
        <f t="shared" si="131"/>
        <v>2.9476953907815977</v>
      </c>
      <c r="B511" s="71">
        <f t="shared" si="122"/>
        <v>-6.6889081168350764</v>
      </c>
      <c r="C511" s="71">
        <f t="shared" si="132"/>
        <v>0.29476953907815978</v>
      </c>
      <c r="D511" s="71">
        <f t="shared" si="133"/>
        <v>44.828380876630519</v>
      </c>
      <c r="E511" s="65">
        <f t="shared" si="134"/>
        <v>-0.1492114590362569</v>
      </c>
      <c r="F511" s="65">
        <f t="shared" si="135"/>
        <v>6.5755116137113509E-3</v>
      </c>
      <c r="G511" s="66">
        <f t="shared" si="136"/>
        <v>1.9382605275767816E-2</v>
      </c>
      <c r="H511" s="66">
        <f t="shared" si="137"/>
        <v>0.43982993005297166</v>
      </c>
      <c r="I511" s="67">
        <f t="shared" si="123"/>
        <v>1.2964846575449371</v>
      </c>
      <c r="J511" s="67">
        <f t="shared" si="124"/>
        <v>-5.7134016232719867E-2</v>
      </c>
      <c r="K511" s="65">
        <f t="shared" si="125"/>
        <v>0.14935627492914594</v>
      </c>
      <c r="L511" s="65">
        <f t="shared" si="126"/>
        <v>3.0975527386449198</v>
      </c>
      <c r="M511" s="66">
        <f t="shared" si="127"/>
        <v>0.44025680319295257</v>
      </c>
      <c r="N511" s="66">
        <f t="shared" si="128"/>
        <v>1.5267564118500234</v>
      </c>
      <c r="O511" s="67">
        <f t="shared" si="129"/>
        <v>1.2977429495321073</v>
      </c>
      <c r="P511" s="67">
        <f t="shared" si="130"/>
        <v>-4.4039914944873297E-2</v>
      </c>
    </row>
    <row r="512" spans="1:16">
      <c r="A512" s="68">
        <f t="shared" si="131"/>
        <v>2.9535070140280908</v>
      </c>
      <c r="B512" s="71">
        <f t="shared" si="122"/>
        <v>-6.7232036819131284</v>
      </c>
      <c r="C512" s="71">
        <f t="shared" si="132"/>
        <v>0.29535070140280911</v>
      </c>
      <c r="D512" s="71">
        <f t="shared" si="133"/>
        <v>45.288699785309376</v>
      </c>
      <c r="E512" s="65">
        <f t="shared" si="134"/>
        <v>-0.14845212412333336</v>
      </c>
      <c r="F512" s="65">
        <f t="shared" si="135"/>
        <v>6.5215098424754106E-3</v>
      </c>
      <c r="G512" s="66">
        <f t="shared" si="136"/>
        <v>1.9261325061804356E-2</v>
      </c>
      <c r="H512" s="66">
        <f t="shared" si="137"/>
        <v>0.43845438984563384</v>
      </c>
      <c r="I512" s="67">
        <f t="shared" si="123"/>
        <v>1.2949781157404865</v>
      </c>
      <c r="J512" s="67">
        <f t="shared" si="124"/>
        <v>-5.6888458669514218E-2</v>
      </c>
      <c r="K512" s="65">
        <f t="shared" si="125"/>
        <v>0.14859530021960682</v>
      </c>
      <c r="L512" s="65">
        <f t="shared" si="126"/>
        <v>3.0976908262897118</v>
      </c>
      <c r="M512" s="66">
        <f t="shared" si="127"/>
        <v>0.4388772614502186</v>
      </c>
      <c r="N512" s="66">
        <f t="shared" si="128"/>
        <v>1.5268944994948153</v>
      </c>
      <c r="O512" s="67">
        <f t="shared" si="129"/>
        <v>1.2962270699906611</v>
      </c>
      <c r="P512" s="67">
        <f t="shared" si="130"/>
        <v>-4.3901827300081249E-2</v>
      </c>
    </row>
    <row r="513" spans="1:16">
      <c r="A513" s="68">
        <f t="shared" si="131"/>
        <v>2.9593186372745839</v>
      </c>
      <c r="B513" s="71">
        <f t="shared" si="122"/>
        <v>-6.7575667969207007</v>
      </c>
      <c r="C513" s="71">
        <f t="shared" si="132"/>
        <v>0.29593186372745839</v>
      </c>
      <c r="D513" s="71">
        <f t="shared" si="133"/>
        <v>45.752284682814306</v>
      </c>
      <c r="E513" s="65">
        <f t="shared" si="134"/>
        <v>-0.14769900221964238</v>
      </c>
      <c r="F513" s="65">
        <f t="shared" si="135"/>
        <v>6.4681330294007753E-3</v>
      </c>
      <c r="G513" s="66">
        <f t="shared" si="136"/>
        <v>1.9141266622277029E-2</v>
      </c>
      <c r="H513" s="66">
        <f t="shared" si="137"/>
        <v>0.43708840997544784</v>
      </c>
      <c r="I513" s="67">
        <f t="shared" si="123"/>
        <v>1.293483877777057</v>
      </c>
      <c r="J513" s="67">
        <f t="shared" si="124"/>
        <v>-5.6645107056346337E-2</v>
      </c>
      <c r="K513" s="65">
        <f t="shared" si="125"/>
        <v>0.14784056277478097</v>
      </c>
      <c r="L513" s="65">
        <f t="shared" si="126"/>
        <v>3.0978279508698003</v>
      </c>
      <c r="M513" s="66">
        <f t="shared" si="127"/>
        <v>0.43750733276457238</v>
      </c>
      <c r="N513" s="66">
        <f t="shared" si="128"/>
        <v>1.5270316240749038</v>
      </c>
      <c r="O513" s="67">
        <f t="shared" si="129"/>
        <v>1.2947236037944923</v>
      </c>
      <c r="P513" s="67">
        <f t="shared" si="130"/>
        <v>-4.3764702719992908E-2</v>
      </c>
    </row>
    <row r="514" spans="1:16">
      <c r="A514" s="68">
        <f t="shared" si="131"/>
        <v>2.965130260521077</v>
      </c>
      <c r="B514" s="71">
        <f t="shared" si="122"/>
        <v>-6.7919974618577896</v>
      </c>
      <c r="C514" s="71">
        <f t="shared" si="132"/>
        <v>0.29651302605210772</v>
      </c>
      <c r="D514" s="71">
        <f t="shared" si="133"/>
        <v>46.219149496501238</v>
      </c>
      <c r="E514" s="65">
        <f t="shared" si="134"/>
        <v>-0.14695202174527119</v>
      </c>
      <c r="F514" s="65">
        <f t="shared" si="135"/>
        <v>6.4153717513679813E-3</v>
      </c>
      <c r="G514" s="66">
        <f t="shared" si="136"/>
        <v>1.9022412912473301E-2</v>
      </c>
      <c r="H514" s="66">
        <f t="shared" si="137"/>
        <v>0.43573188652165495</v>
      </c>
      <c r="I514" s="67">
        <f t="shared" si="123"/>
        <v>1.2920018021992952</v>
      </c>
      <c r="J514" s="67">
        <f t="shared" si="124"/>
        <v>-5.6403932154901457E-2</v>
      </c>
      <c r="K514" s="65">
        <f t="shared" si="125"/>
        <v>0.14709199056961228</v>
      </c>
      <c r="L514" s="65">
        <f t="shared" si="126"/>
        <v>3.0979641228969013</v>
      </c>
      <c r="M514" s="66">
        <f t="shared" si="127"/>
        <v>0.43614691231823827</v>
      </c>
      <c r="N514" s="66">
        <f t="shared" si="128"/>
        <v>1.5271677961020049</v>
      </c>
      <c r="O514" s="67">
        <f t="shared" si="129"/>
        <v>1.2932324077476414</v>
      </c>
      <c r="P514" s="67">
        <f t="shared" si="130"/>
        <v>-4.362853069289168E-2</v>
      </c>
    </row>
    <row r="515" spans="1:16">
      <c r="A515" s="68">
        <f t="shared" si="131"/>
        <v>2.9709418837675701</v>
      </c>
      <c r="B515" s="71">
        <f t="shared" si="122"/>
        <v>-6.8264956767243969</v>
      </c>
      <c r="C515" s="71">
        <f t="shared" si="132"/>
        <v>0.297094188376757</v>
      </c>
      <c r="D515" s="71">
        <f t="shared" si="133"/>
        <v>46.689308181104131</v>
      </c>
      <c r="E515" s="65">
        <f t="shared" si="134"/>
        <v>-0.14621111219393015</v>
      </c>
      <c r="F515" s="65">
        <f t="shared" si="135"/>
        <v>6.3632167609841668E-3</v>
      </c>
      <c r="G515" s="66">
        <f t="shared" si="136"/>
        <v>1.8904747190699678E-2</v>
      </c>
      <c r="H515" s="66">
        <f t="shared" si="137"/>
        <v>0.43438471708918641</v>
      </c>
      <c r="I515" s="67">
        <f t="shared" si="123"/>
        <v>1.2905317496687905</v>
      </c>
      <c r="J515" s="67">
        <f t="shared" si="124"/>
        <v>-5.6164905230886977E-2</v>
      </c>
      <c r="K515" s="65">
        <f t="shared" si="125"/>
        <v>0.14634951266243867</v>
      </c>
      <c r="L515" s="65">
        <f t="shared" si="126"/>
        <v>3.0980993527276715</v>
      </c>
      <c r="M515" s="66">
        <f t="shared" si="127"/>
        <v>0.43479589683781145</v>
      </c>
      <c r="N515" s="66">
        <f t="shared" si="128"/>
        <v>1.5273030259327749</v>
      </c>
      <c r="O515" s="67">
        <f t="shared" si="129"/>
        <v>1.2917533408057376</v>
      </c>
      <c r="P515" s="67">
        <f t="shared" si="130"/>
        <v>-4.3493300862121789E-2</v>
      </c>
    </row>
    <row r="516" spans="1:16">
      <c r="A516" s="68">
        <f t="shared" si="131"/>
        <v>2.9767535070140632</v>
      </c>
      <c r="B516" s="71">
        <f t="shared" si="122"/>
        <v>-6.8610614415205244</v>
      </c>
      <c r="C516" s="71">
        <f t="shared" si="132"/>
        <v>0.29767535070140633</v>
      </c>
      <c r="D516" s="71">
        <f t="shared" si="133"/>
        <v>47.162774718734902</v>
      </c>
      <c r="E516" s="65">
        <f t="shared" si="134"/>
        <v>-0.14547620411305109</v>
      </c>
      <c r="F516" s="65">
        <f t="shared" si="135"/>
        <v>6.3116589826755472E-3</v>
      </c>
      <c r="G516" s="66">
        <f t="shared" si="136"/>
        <v>1.878825301175625E-2</v>
      </c>
      <c r="H516" s="66">
        <f t="shared" si="137"/>
        <v>0.43304680078061852</v>
      </c>
      <c r="I516" s="67">
        <f t="shared" si="123"/>
        <v>1.2890735829249265</v>
      </c>
      <c r="J516" s="67">
        <f t="shared" si="124"/>
        <v>-5.5927998043412953E-2</v>
      </c>
      <c r="K516" s="65">
        <f t="shared" si="125"/>
        <v>0.14561305917484083</v>
      </c>
      <c r="L516" s="65">
        <f t="shared" si="126"/>
        <v>3.0982336505665709</v>
      </c>
      <c r="M516" s="66">
        <f t="shared" si="127"/>
        <v>0.43345418456575369</v>
      </c>
      <c r="N516" s="66">
        <f t="shared" si="128"/>
        <v>1.5274373237716741</v>
      </c>
      <c r="O516" s="67">
        <f t="shared" si="129"/>
        <v>1.2902862640360282</v>
      </c>
      <c r="P516" s="67">
        <f t="shared" si="130"/>
        <v>-4.3359003023222487E-2</v>
      </c>
    </row>
    <row r="517" spans="1:16">
      <c r="A517" s="68">
        <f t="shared" si="131"/>
        <v>2.9825651302605563</v>
      </c>
      <c r="B517" s="71">
        <f t="shared" si="122"/>
        <v>-6.8956947562461686</v>
      </c>
      <c r="C517" s="71">
        <f t="shared" si="132"/>
        <v>0.29825651302605566</v>
      </c>
      <c r="D517" s="71">
        <f t="shared" si="133"/>
        <v>47.639563118883366</v>
      </c>
      <c r="E517" s="65">
        <f t="shared" si="134"/>
        <v>-0.14474722908432494</v>
      </c>
      <c r="F517" s="65">
        <f t="shared" si="135"/>
        <v>6.2606895088807559E-3</v>
      </c>
      <c r="G517" s="66">
        <f t="shared" si="136"/>
        <v>1.8672914220575831E-2</v>
      </c>
      <c r="H517" s="66">
        <f t="shared" si="137"/>
        <v>0.43171803816874421</v>
      </c>
      <c r="I517" s="67">
        <f t="shared" si="123"/>
        <v>1.2876271667465924</v>
      </c>
      <c r="J517" s="67">
        <f t="shared" si="124"/>
        <v>-5.5693182834635944E-2</v>
      </c>
      <c r="K517" s="65">
        <f t="shared" si="125"/>
        <v>0.14488256127193727</v>
      </c>
      <c r="L517" s="65">
        <f t="shared" si="126"/>
        <v>3.0983670264686674</v>
      </c>
      <c r="M517" s="66">
        <f t="shared" si="127"/>
        <v>0.4321216752325186</v>
      </c>
      <c r="N517" s="66">
        <f t="shared" si="128"/>
        <v>1.527570699673771</v>
      </c>
      <c r="O517" s="67">
        <f t="shared" si="129"/>
        <v>1.2888310405782866</v>
      </c>
      <c r="P517" s="67">
        <f t="shared" si="130"/>
        <v>-4.3225627121125647E-2</v>
      </c>
    </row>
    <row r="518" spans="1:16">
      <c r="A518" s="68">
        <f t="shared" si="131"/>
        <v>2.9883767535070493</v>
      </c>
      <c r="B518" s="71">
        <f t="shared" si="122"/>
        <v>-6.9303956209013311</v>
      </c>
      <c r="C518" s="71">
        <f t="shared" si="132"/>
        <v>0.29883767535070493</v>
      </c>
      <c r="D518" s="71">
        <f t="shared" si="133"/>
        <v>48.119687418417364</v>
      </c>
      <c r="E518" s="65">
        <f t="shared" si="134"/>
        <v>-0.14402411970466764</v>
      </c>
      <c r="F518" s="65">
        <f t="shared" si="135"/>
        <v>6.210299596342091E-3</v>
      </c>
      <c r="G518" s="66">
        <f t="shared" si="136"/>
        <v>1.8558714946022917E-2</v>
      </c>
      <c r="H518" s="66">
        <f t="shared" si="137"/>
        <v>0.4303983312697453</v>
      </c>
      <c r="I518" s="67">
        <f t="shared" si="123"/>
        <v>1.2861923679147331</v>
      </c>
      <c r="J518" s="67">
        <f t="shared" si="124"/>
        <v>-5.546043231965872E-2</v>
      </c>
      <c r="K518" s="65">
        <f t="shared" si="125"/>
        <v>0.14415795114311511</v>
      </c>
      <c r="L518" s="65">
        <f t="shared" si="126"/>
        <v>3.0984994903423777</v>
      </c>
      <c r="M518" s="66">
        <f t="shared" si="127"/>
        <v>0.43079827002929011</v>
      </c>
      <c r="N518" s="66">
        <f t="shared" si="128"/>
        <v>1.5277031635474814</v>
      </c>
      <c r="O518" s="67">
        <f t="shared" si="129"/>
        <v>1.2873875356065834</v>
      </c>
      <c r="P518" s="67">
        <f t="shared" si="130"/>
        <v>-4.3093163247415238E-2</v>
      </c>
    </row>
    <row r="519" spans="1:16">
      <c r="A519" s="68">
        <f t="shared" si="131"/>
        <v>2.9941883767535424</v>
      </c>
      <c r="B519" s="71">
        <f t="shared" si="122"/>
        <v>-6.9651640354860138</v>
      </c>
      <c r="C519" s="71">
        <f t="shared" si="132"/>
        <v>0.29941883767535427</v>
      </c>
      <c r="D519" s="71">
        <f t="shared" si="133"/>
        <v>48.603161681582669</v>
      </c>
      <c r="E519" s="65">
        <f t="shared" si="134"/>
        <v>-0.14330680956760355</v>
      </c>
      <c r="F519" s="65">
        <f t="shared" si="135"/>
        <v>6.1604806624918377E-3</v>
      </c>
      <c r="G519" s="66">
        <f t="shared" si="136"/>
        <v>1.8445639594848025E-2</v>
      </c>
      <c r="H519" s="66">
        <f t="shared" si="137"/>
        <v>0.42908758351695192</v>
      </c>
      <c r="I519" s="67">
        <f t="shared" si="123"/>
        <v>1.2847690551757223</v>
      </c>
      <c r="J519" s="67">
        <f t="shared" si="124"/>
        <v>-5.5229719676678876E-2</v>
      </c>
      <c r="K519" s="65">
        <f t="shared" si="125"/>
        <v>0.14343916198318479</v>
      </c>
      <c r="L519" s="65">
        <f t="shared" si="126"/>
        <v>3.0986310519521463</v>
      </c>
      <c r="M519" s="66">
        <f t="shared" si="127"/>
        <v>0.42948387158132051</v>
      </c>
      <c r="N519" s="66">
        <f t="shared" si="128"/>
        <v>1.5278347251572497</v>
      </c>
      <c r="O519" s="67">
        <f t="shared" si="129"/>
        <v>1.2859556162919008</v>
      </c>
      <c r="P519" s="67">
        <f t="shared" si="130"/>
        <v>-4.2961601637646958E-2</v>
      </c>
    </row>
    <row r="520" spans="1:16">
      <c r="A520" s="68">
        <f t="shared" si="131"/>
        <v>3.0000000000000355</v>
      </c>
      <c r="B520" s="71">
        <f t="shared" si="122"/>
        <v>-7.0000000000002132</v>
      </c>
      <c r="C520" s="71">
        <f t="shared" si="132"/>
        <v>0.3000000000000036</v>
      </c>
      <c r="D520" s="71">
        <f t="shared" si="133"/>
        <v>49.090000000002988</v>
      </c>
      <c r="E520" s="65">
        <f t="shared" si="134"/>
        <v>-0.14259523324505577</v>
      </c>
      <c r="F520" s="65">
        <f t="shared" si="135"/>
        <v>6.1112242819308486E-3</v>
      </c>
      <c r="G520" s="66">
        <f t="shared" si="136"/>
        <v>1.8333672845792764E-2</v>
      </c>
      <c r="H520" s="66">
        <f t="shared" si="137"/>
        <v>0.42778569973517239</v>
      </c>
      <c r="I520" s="67">
        <f t="shared" si="123"/>
        <v>1.2833570992055323</v>
      </c>
      <c r="J520" s="67">
        <f t="shared" si="124"/>
        <v>-5.5001018537378946E-2</v>
      </c>
      <c r="K520" s="65">
        <f t="shared" si="125"/>
        <v>0.14272612797394849</v>
      </c>
      <c r="L520" s="65">
        <f t="shared" si="126"/>
        <v>3.0987617209210665</v>
      </c>
      <c r="M520" s="66">
        <f t="shared" si="127"/>
        <v>0.42817838392185054</v>
      </c>
      <c r="N520" s="66">
        <f t="shared" si="128"/>
        <v>1.5279653941261702</v>
      </c>
      <c r="O520" s="67">
        <f t="shared" si="129"/>
        <v>1.2845351517655668</v>
      </c>
      <c r="P520" s="67">
        <f t="shared" si="130"/>
        <v>-4.2830932668726535E-2</v>
      </c>
    </row>
  </sheetData>
  <mergeCells count="6">
    <mergeCell ref="O19:P19"/>
    <mergeCell ref="E19:F19"/>
    <mergeCell ref="G19:H19"/>
    <mergeCell ref="I19:J19"/>
    <mergeCell ref="K19:L19"/>
    <mergeCell ref="M19:N19"/>
  </mergeCells>
  <phoneticPr fontId="19" type="noConversion"/>
  <pageMargins left="0.75" right="0.75" top="1" bottom="1" header="0.5" footer="0.5"/>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0"/>
  <sheetViews>
    <sheetView topLeftCell="A48" workbookViewId="0">
      <selection activeCell="AD7" sqref="AD7"/>
    </sheetView>
  </sheetViews>
  <sheetFormatPr defaultColWidth="11" defaultRowHeight="15.6"/>
  <cols>
    <col min="1" max="1" width="11.59765625" bestFit="1" customWidth="1"/>
    <col min="6" max="6" width="14.59765625" bestFit="1" customWidth="1"/>
  </cols>
  <sheetData>
    <row r="1" spans="1:12">
      <c r="A1" s="56" t="s">
        <v>19</v>
      </c>
      <c r="B1" s="56">
        <v>1</v>
      </c>
      <c r="D1" s="57" t="s">
        <v>26</v>
      </c>
      <c r="E1" s="57">
        <f>B3/B4*0.5</f>
        <v>0.25</v>
      </c>
    </row>
    <row r="2" spans="1:12">
      <c r="A2" s="56" t="s">
        <v>0</v>
      </c>
      <c r="B2" s="56">
        <v>2</v>
      </c>
      <c r="D2" s="57" t="s">
        <v>3</v>
      </c>
      <c r="E2" s="57">
        <f>SQRT(B2/B4)</f>
        <v>1.4142135623730951</v>
      </c>
      <c r="H2" s="60" t="s">
        <v>56</v>
      </c>
      <c r="I2" s="60" t="s">
        <v>60</v>
      </c>
      <c r="J2" s="60" t="s">
        <v>10</v>
      </c>
      <c r="K2" s="60" t="s">
        <v>23</v>
      </c>
      <c r="L2" s="60" t="s">
        <v>22</v>
      </c>
    </row>
    <row r="3" spans="1:12">
      <c r="A3" s="56" t="s">
        <v>1</v>
      </c>
      <c r="B3" s="56">
        <v>0.5</v>
      </c>
      <c r="D3" s="57" t="s">
        <v>4</v>
      </c>
      <c r="E3" s="57">
        <f>2*E2*B4</f>
        <v>2.8284271247461903</v>
      </c>
      <c r="H3" s="61" t="s">
        <v>57</v>
      </c>
      <c r="I3" s="61">
        <f>MATCH(0,N21:N720,1)</f>
        <v>22</v>
      </c>
      <c r="J3" s="61">
        <f>INDEX(A21:A720,I3)</f>
        <v>1.3583166332665337</v>
      </c>
      <c r="K3" s="61">
        <f>INDEX(N21:N720,I3)</f>
        <v>-0.22434695117984696</v>
      </c>
      <c r="L3" s="61">
        <f>TAN(K3)</f>
        <v>-0.22818821472984058</v>
      </c>
    </row>
    <row r="4" spans="1:12">
      <c r="A4" s="56" t="s">
        <v>2</v>
      </c>
      <c r="B4" s="56">
        <v>1</v>
      </c>
      <c r="D4" s="57" t="s">
        <v>5</v>
      </c>
      <c r="E4" s="57">
        <f>B3/E3</f>
        <v>0.17677669529663687</v>
      </c>
      <c r="H4" s="61" t="s">
        <v>58</v>
      </c>
      <c r="I4" s="61">
        <f>I3+1</f>
        <v>23</v>
      </c>
      <c r="J4" s="61">
        <f>INDEX(A21:A720,I4)</f>
        <v>1.4182364729458925</v>
      </c>
      <c r="K4" s="61">
        <f>INDEX(N21:N720,I4)</f>
        <v>1.6067437036801007E-2</v>
      </c>
      <c r="L4" s="61">
        <f>TAN(K4)</f>
        <v>1.6068819849678419E-2</v>
      </c>
    </row>
    <row r="6" spans="1:12">
      <c r="A6" s="56" t="s">
        <v>9</v>
      </c>
      <c r="B6" s="56">
        <v>500</v>
      </c>
      <c r="D6" s="57" t="s">
        <v>6</v>
      </c>
      <c r="E6" s="57">
        <f>(B8-B7)/(B6-1)</f>
        <v>5.9919839679358718E-2</v>
      </c>
      <c r="H6" s="59" t="s">
        <v>24</v>
      </c>
      <c r="I6" s="58">
        <f>(J3^2*J4*L4-J4^2*J3*L3)/(J4*L4-J3*L3)</f>
        <v>2</v>
      </c>
    </row>
    <row r="7" spans="1:12">
      <c r="A7" s="56" t="s">
        <v>7</v>
      </c>
      <c r="B7" s="56">
        <v>0.1</v>
      </c>
      <c r="H7" s="59" t="s">
        <v>3</v>
      </c>
      <c r="I7" s="58">
        <f>SQRT(I6)</f>
        <v>1.4142135623730951</v>
      </c>
    </row>
    <row r="8" spans="1:12">
      <c r="A8" s="56" t="s">
        <v>8</v>
      </c>
      <c r="B8" s="56">
        <v>30</v>
      </c>
      <c r="H8" s="59" t="s">
        <v>25</v>
      </c>
      <c r="I8" s="58">
        <f>-(J4^2-J3^2)/(J3*L3-J4*L4)</f>
        <v>0.5</v>
      </c>
    </row>
    <row r="9" spans="1:12">
      <c r="H9" s="59" t="s">
        <v>26</v>
      </c>
      <c r="I9" s="58">
        <f>I8/2</f>
        <v>0.25</v>
      </c>
    </row>
    <row r="10" spans="1:12">
      <c r="H10" s="59" t="s">
        <v>5</v>
      </c>
      <c r="I10" s="58">
        <f>I9/I7</f>
        <v>0.17677669529663687</v>
      </c>
    </row>
    <row r="19" spans="1:16">
      <c r="A19" s="69"/>
      <c r="B19" s="70"/>
      <c r="C19" s="70"/>
      <c r="D19" s="70"/>
      <c r="E19" s="106" t="s">
        <v>14</v>
      </c>
      <c r="F19" s="106"/>
      <c r="G19" s="107" t="s">
        <v>17</v>
      </c>
      <c r="H19" s="107"/>
      <c r="I19" s="105" t="s">
        <v>18</v>
      </c>
      <c r="J19" s="105"/>
      <c r="K19" s="106" t="s">
        <v>14</v>
      </c>
      <c r="L19" s="106"/>
      <c r="M19" s="107" t="s">
        <v>17</v>
      </c>
      <c r="N19" s="107"/>
      <c r="O19" s="105" t="s">
        <v>18</v>
      </c>
      <c r="P19" s="105"/>
    </row>
    <row r="20" spans="1:16">
      <c r="A20" s="69" t="s">
        <v>10</v>
      </c>
      <c r="B20" s="70" t="s">
        <v>13</v>
      </c>
      <c r="C20" s="70" t="s">
        <v>12</v>
      </c>
      <c r="D20" s="70" t="s">
        <v>11</v>
      </c>
      <c r="E20" s="54" t="s">
        <v>15</v>
      </c>
      <c r="F20" s="54" t="s">
        <v>16</v>
      </c>
      <c r="G20" s="55" t="s">
        <v>15</v>
      </c>
      <c r="H20" s="55" t="s">
        <v>16</v>
      </c>
      <c r="I20" s="53" t="s">
        <v>15</v>
      </c>
      <c r="J20" s="53" t="s">
        <v>16</v>
      </c>
      <c r="K20" s="54" t="s">
        <v>20</v>
      </c>
      <c r="L20" s="54" t="s">
        <v>21</v>
      </c>
      <c r="M20" s="55" t="s">
        <v>20</v>
      </c>
      <c r="N20" s="55" t="s">
        <v>21</v>
      </c>
      <c r="O20" s="53" t="s">
        <v>20</v>
      </c>
      <c r="P20" s="53" t="s">
        <v>21</v>
      </c>
    </row>
    <row r="21" spans="1:16">
      <c r="A21" s="68">
        <f>B7</f>
        <v>0.1</v>
      </c>
      <c r="B21" s="71">
        <f>$B$2-A21^2*$B$4</f>
        <v>1.99</v>
      </c>
      <c r="C21" s="71">
        <f t="shared" ref="C21:C84" si="0">A21*$B$3</f>
        <v>0.05</v>
      </c>
      <c r="D21" s="71">
        <f t="shared" ref="D21:D84" si="1">B21^2+C21^2</f>
        <v>3.9626000000000001</v>
      </c>
      <c r="E21" s="65">
        <f t="shared" ref="E21:E84" si="2">$B$1/D21*B21</f>
        <v>0.50219552818856306</v>
      </c>
      <c r="F21" s="65">
        <f>$B$1/D21*C21</f>
        <v>1.2617978095190028E-2</v>
      </c>
      <c r="G21" s="66">
        <f>A21*F21</f>
        <v>1.2617978095190029E-3</v>
      </c>
      <c r="H21" s="66">
        <f>-A21*E21</f>
        <v>-5.021955281885631E-2</v>
      </c>
      <c r="I21" s="67">
        <f>A21*H21</f>
        <v>-5.021955281885631E-3</v>
      </c>
      <c r="J21" s="67">
        <f>-A21*G21</f>
        <v>-1.2617978095190029E-4</v>
      </c>
      <c r="K21" s="65">
        <f>SQRT(E21^2+F21^2)</f>
        <v>0.50235402049132694</v>
      </c>
      <c r="L21" s="65">
        <f>ATAN2(E21,F21)</f>
        <v>2.5120342896352149E-2</v>
      </c>
      <c r="M21" s="66">
        <f>SQRT(G21^2+H21^2)</f>
        <v>5.0235402049132696E-2</v>
      </c>
      <c r="N21" s="66">
        <f>ATAN2(G21,H21)</f>
        <v>-1.5456759838985445</v>
      </c>
      <c r="O21" s="67">
        <f>SQRT(I21^2+J21^2)</f>
        <v>5.0235402049132695E-3</v>
      </c>
      <c r="P21" s="67">
        <f>ATAN2(I21,J21)</f>
        <v>-3.1164723106934411</v>
      </c>
    </row>
    <row r="22" spans="1:16">
      <c r="A22" s="68">
        <f>A21+$E$6</f>
        <v>0.15991983967935872</v>
      </c>
      <c r="B22" s="71">
        <f t="shared" ref="B22:B85" si="3">$B$2-A22^2*$B$4</f>
        <v>1.9744256448769282</v>
      </c>
      <c r="C22" s="71">
        <f t="shared" si="0"/>
        <v>7.9959919839679358E-2</v>
      </c>
      <c r="D22" s="71">
        <f t="shared" si="1"/>
        <v>3.9047502159284413</v>
      </c>
      <c r="E22" s="65">
        <f t="shared" si="2"/>
        <v>0.50564710562605464</v>
      </c>
      <c r="F22" s="65">
        <f t="shared" ref="F22:F85" si="4">$B$1/D22*C22</f>
        <v>2.0477601746074072E-2</v>
      </c>
      <c r="G22" s="66">
        <f t="shared" ref="G22:G85" si="5">A22*F22</f>
        <v>3.2747747882499218E-3</v>
      </c>
      <c r="H22" s="66">
        <f t="shared" ref="H22:H85" si="6">-A22*E22</f>
        <v>-8.0863004066050417E-2</v>
      </c>
      <c r="I22" s="67">
        <f t="shared" ref="I22:I85" si="7">A22*H22</f>
        <v>-1.2931598646234116E-2</v>
      </c>
      <c r="J22" s="67">
        <f t="shared" ref="J22:J85" si="8">-A22*G22</f>
        <v>-5.2370145912293336E-4</v>
      </c>
      <c r="K22" s="65">
        <f t="shared" ref="K22:K85" si="9">SQRT(E22^2+F22^2)</f>
        <v>0.50606158479109764</v>
      </c>
      <c r="L22" s="65">
        <f t="shared" ref="L22:L85" si="10">ATAN2(E22,F22)</f>
        <v>4.04756946145833E-2</v>
      </c>
      <c r="M22" s="66">
        <f t="shared" ref="M22:M85" si="11">SQRT(G22^2+H22^2)</f>
        <v>8.0929287507674516E-2</v>
      </c>
      <c r="N22" s="66">
        <f t="shared" ref="N22:N85" si="12">ATAN2(G22,H22)</f>
        <v>-1.5303206321803133</v>
      </c>
      <c r="O22" s="67">
        <f t="shared" ref="O22:O85" si="13">SQRT(I22^2+J22^2)</f>
        <v>1.2942198683592039E-2</v>
      </c>
      <c r="P22" s="67">
        <f t="shared" ref="P22:P85" si="14">ATAN2(I22,J22)</f>
        <v>-3.1011169589752097</v>
      </c>
    </row>
    <row r="23" spans="1:16">
      <c r="A23" s="68">
        <f t="shared" ref="A23:A86" si="15">A22+$E$6</f>
        <v>0.21983967935871743</v>
      </c>
      <c r="B23" s="71">
        <f t="shared" si="3"/>
        <v>1.9516705153794562</v>
      </c>
      <c r="C23" s="71">
        <f t="shared" si="0"/>
        <v>0.10991983967935871</v>
      </c>
      <c r="D23" s="71">
        <f t="shared" si="1"/>
        <v>3.8211001717566484</v>
      </c>
      <c r="E23" s="65">
        <f t="shared" si="2"/>
        <v>0.51076141102111638</v>
      </c>
      <c r="F23" s="65">
        <f t="shared" si="4"/>
        <v>2.8766542288480756E-2</v>
      </c>
      <c r="G23" s="66">
        <f t="shared" si="5"/>
        <v>6.3240274329585946E-3</v>
      </c>
      <c r="H23" s="66">
        <f t="shared" si="6"/>
        <v>-0.11228562482768831</v>
      </c>
      <c r="I23" s="67">
        <f t="shared" si="7"/>
        <v>-2.4684835758712238E-2</v>
      </c>
      <c r="J23" s="67">
        <f t="shared" si="8"/>
        <v>-1.3902721631173503E-3</v>
      </c>
      <c r="K23" s="65">
        <f t="shared" si="9"/>
        <v>0.51157084841057621</v>
      </c>
      <c r="L23" s="65">
        <f t="shared" si="10"/>
        <v>5.6261462167842523E-2</v>
      </c>
      <c r="M23" s="66">
        <f t="shared" si="11"/>
        <v>0.11246357128384811</v>
      </c>
      <c r="N23" s="66">
        <f t="shared" si="12"/>
        <v>-1.514534864627054</v>
      </c>
      <c r="O23" s="67">
        <f t="shared" si="13"/>
        <v>2.4723955450577428E-2</v>
      </c>
      <c r="P23" s="67">
        <f t="shared" si="14"/>
        <v>-3.0853311914219508</v>
      </c>
    </row>
    <row r="24" spans="1:16">
      <c r="A24" s="68">
        <f t="shared" si="15"/>
        <v>0.27975951903807617</v>
      </c>
      <c r="B24" s="71">
        <f t="shared" si="3"/>
        <v>1.9217346115075844</v>
      </c>
      <c r="C24" s="71">
        <f t="shared" si="0"/>
        <v>0.13987975951903808</v>
      </c>
      <c r="D24" s="71">
        <f t="shared" si="1"/>
        <v>3.7126302641893103</v>
      </c>
      <c r="E24" s="65">
        <f t="shared" si="2"/>
        <v>0.51762079031783526</v>
      </c>
      <c r="F24" s="65">
        <f t="shared" si="4"/>
        <v>3.7676727701184708E-2</v>
      </c>
      <c r="G24" s="66">
        <f t="shared" si="5"/>
        <v>1.0540423220611994E-2</v>
      </c>
      <c r="H24" s="66">
        <f t="shared" si="6"/>
        <v>-0.14480934334342646</v>
      </c>
      <c r="I24" s="67">
        <f t="shared" si="7"/>
        <v>-4.0511792245976626E-2</v>
      </c>
      <c r="J24" s="67">
        <f t="shared" si="8"/>
        <v>-2.9487837306561814E-3</v>
      </c>
      <c r="K24" s="65">
        <f t="shared" si="9"/>
        <v>0.51899019102438682</v>
      </c>
      <c r="L24" s="65">
        <f t="shared" si="10"/>
        <v>7.2660141060048353E-2</v>
      </c>
      <c r="M24" s="66">
        <f t="shared" si="11"/>
        <v>0.14519244622646174</v>
      </c>
      <c r="N24" s="66">
        <f t="shared" si="12"/>
        <v>-1.4981361857348483</v>
      </c>
      <c r="O24" s="67">
        <f t="shared" si="13"/>
        <v>4.0618968924276674E-2</v>
      </c>
      <c r="P24" s="67">
        <f t="shared" si="14"/>
        <v>-3.0689325125297446</v>
      </c>
    </row>
    <row r="25" spans="1:16">
      <c r="A25" s="68">
        <f t="shared" si="15"/>
        <v>0.33967935871743488</v>
      </c>
      <c r="B25" s="71">
        <f t="shared" si="3"/>
        <v>1.8846179332613122</v>
      </c>
      <c r="C25" s="71">
        <f t="shared" si="0"/>
        <v>0.16983967935871744</v>
      </c>
      <c r="D25" s="71">
        <f t="shared" si="1"/>
        <v>3.5806302710548117</v>
      </c>
      <c r="E25" s="65">
        <f t="shared" si="2"/>
        <v>0.52633692690815737</v>
      </c>
      <c r="F25" s="65">
        <f t="shared" si="4"/>
        <v>4.7432900495667389E-2</v>
      </c>
      <c r="G25" s="66">
        <f t="shared" si="5"/>
        <v>1.6111977222476197E-2</v>
      </c>
      <c r="H25" s="66">
        <f t="shared" si="6"/>
        <v>-0.17878578980146828</v>
      </c>
      <c r="I25" s="67">
        <f t="shared" si="7"/>
        <v>-6.0729842427552853E-2</v>
      </c>
      <c r="J25" s="67">
        <f t="shared" si="8"/>
        <v>-5.4729060906006316E-3</v>
      </c>
      <c r="K25" s="65">
        <f t="shared" si="9"/>
        <v>0.52846990517583392</v>
      </c>
      <c r="L25" s="65">
        <f t="shared" si="10"/>
        <v>8.987610931857215E-2</v>
      </c>
      <c r="M25" s="66">
        <f t="shared" si="11"/>
        <v>0.17951031849159085</v>
      </c>
      <c r="N25" s="66">
        <f t="shared" si="12"/>
        <v>-1.4809202174763245</v>
      </c>
      <c r="O25" s="67">
        <f t="shared" si="13"/>
        <v>6.097594986838608E-2</v>
      </c>
      <c r="P25" s="67">
        <f t="shared" si="14"/>
        <v>-3.0517165442712209</v>
      </c>
    </row>
    <row r="26" spans="1:16">
      <c r="A26" s="68">
        <f t="shared" si="15"/>
        <v>0.39959919839679359</v>
      </c>
      <c r="B26" s="71">
        <f t="shared" si="3"/>
        <v>1.8403204806406399</v>
      </c>
      <c r="C26" s="71">
        <f t="shared" si="0"/>
        <v>0.19979959919839679</v>
      </c>
      <c r="D26" s="71">
        <f t="shared" si="1"/>
        <v>3.4266993513052357</v>
      </c>
      <c r="E26" s="65">
        <f t="shared" si="2"/>
        <v>0.53705338343723052</v>
      </c>
      <c r="F26" s="65">
        <f t="shared" si="4"/>
        <v>5.8306719882586948E-2</v>
      </c>
      <c r="G26" s="66">
        <f t="shared" si="5"/>
        <v>2.329931852622813E-2</v>
      </c>
      <c r="H26" s="66">
        <f t="shared" si="6"/>
        <v>-0.21460610151780313</v>
      </c>
      <c r="I26" s="67">
        <f t="shared" si="7"/>
        <v>-8.5756426137575031E-2</v>
      </c>
      <c r="J26" s="67">
        <f t="shared" si="8"/>
        <v>-9.3103890062723235E-3</v>
      </c>
      <c r="K26" s="65">
        <f t="shared" si="9"/>
        <v>0.54020922821148043</v>
      </c>
      <c r="L26" s="65">
        <f t="shared" si="10"/>
        <v>0.10814425849007668</v>
      </c>
      <c r="M26" s="66">
        <f t="shared" si="11"/>
        <v>0.21586717455985813</v>
      </c>
      <c r="N26" s="66">
        <f t="shared" si="12"/>
        <v>-1.4626520683048199</v>
      </c>
      <c r="O26" s="67">
        <f t="shared" si="13"/>
        <v>8.6260349914300011E-2</v>
      </c>
      <c r="P26" s="67">
        <f t="shared" si="14"/>
        <v>-3.0334483950997164</v>
      </c>
    </row>
    <row r="27" spans="1:16">
      <c r="A27" s="68">
        <f t="shared" si="15"/>
        <v>0.4595190380761523</v>
      </c>
      <c r="B27" s="71">
        <f t="shared" si="3"/>
        <v>1.7888422536455677</v>
      </c>
      <c r="C27" s="71">
        <f t="shared" si="0"/>
        <v>0.22975951903807615</v>
      </c>
      <c r="D27" s="71">
        <f t="shared" si="1"/>
        <v>3.2527460450163619</v>
      </c>
      <c r="E27" s="65">
        <f t="shared" si="2"/>
        <v>0.54994832946959116</v>
      </c>
      <c r="F27" s="65">
        <f t="shared" si="4"/>
        <v>7.0635554039055151E-2</v>
      </c>
      <c r="G27" s="66">
        <f t="shared" si="5"/>
        <v>3.24583818460027E-2</v>
      </c>
      <c r="H27" s="66">
        <f t="shared" si="6"/>
        <v>-0.25271172734945341</v>
      </c>
      <c r="I27" s="67">
        <f t="shared" si="7"/>
        <v>-0.1161258498621837</v>
      </c>
      <c r="J27" s="67">
        <f t="shared" si="8"/>
        <v>-1.4915244403383605E-2</v>
      </c>
      <c r="K27" s="65">
        <f t="shared" si="9"/>
        <v>0.55446600128483825</v>
      </c>
      <c r="L27" s="65">
        <f t="shared" si="10"/>
        <v>0.12774096606137894</v>
      </c>
      <c r="M27" s="66">
        <f t="shared" si="11"/>
        <v>0.25478768355633946</v>
      </c>
      <c r="N27" s="66">
        <f t="shared" si="12"/>
        <v>-1.4430553607335177</v>
      </c>
      <c r="O27" s="67">
        <f t="shared" si="13"/>
        <v>0.11707979126146022</v>
      </c>
      <c r="P27" s="67">
        <f t="shared" si="14"/>
        <v>-3.013851687528414</v>
      </c>
    </row>
    <row r="28" spans="1:16">
      <c r="A28" s="68">
        <f t="shared" si="15"/>
        <v>0.51943887775551101</v>
      </c>
      <c r="B28" s="71">
        <f t="shared" si="3"/>
        <v>1.7301832522760954</v>
      </c>
      <c r="C28" s="71">
        <f t="shared" si="0"/>
        <v>0.2597194388777555</v>
      </c>
      <c r="D28" s="71">
        <f t="shared" si="1"/>
        <v>3.0609882733876628</v>
      </c>
      <c r="E28" s="65">
        <f t="shared" si="2"/>
        <v>0.56523681169195183</v>
      </c>
      <c r="F28" s="65">
        <f t="shared" si="4"/>
        <v>8.4848230597864491E-2</v>
      </c>
      <c r="G28" s="66">
        <f t="shared" si="5"/>
        <v>4.4073469681295545E-2</v>
      </c>
      <c r="H28" s="66">
        <f t="shared" si="6"/>
        <v>-0.29360597513137054</v>
      </c>
      <c r="I28" s="67">
        <f t="shared" si="7"/>
        <v>-0.15251035822455158</v>
      </c>
      <c r="J28" s="67">
        <f t="shared" si="8"/>
        <v>-2.2893473630043699E-2</v>
      </c>
      <c r="K28" s="65">
        <f t="shared" si="9"/>
        <v>0.5715696593830637</v>
      </c>
      <c r="L28" s="65">
        <f t="shared" si="10"/>
        <v>0.14899844716795435</v>
      </c>
      <c r="M28" s="66">
        <f t="shared" si="11"/>
        <v>0.29689550242903828</v>
      </c>
      <c r="N28" s="66">
        <f t="shared" si="12"/>
        <v>-1.4217978796269422</v>
      </c>
      <c r="O28" s="67">
        <f t="shared" si="13"/>
        <v>0.15421906659239823</v>
      </c>
      <c r="P28" s="67">
        <f t="shared" si="14"/>
        <v>-2.9925942064218387</v>
      </c>
    </row>
    <row r="29" spans="1:16">
      <c r="A29" s="68">
        <f t="shared" si="15"/>
        <v>0.57935871743486977</v>
      </c>
      <c r="B29" s="71">
        <f t="shared" si="3"/>
        <v>1.6643434765322227</v>
      </c>
      <c r="C29" s="71">
        <f t="shared" si="0"/>
        <v>0.28967935871743489</v>
      </c>
      <c r="D29" s="71">
        <f t="shared" si="1"/>
        <v>2.8539533387423099</v>
      </c>
      <c r="E29" s="65">
        <f t="shared" si="2"/>
        <v>0.58317122916440933</v>
      </c>
      <c r="F29" s="65">
        <f t="shared" si="4"/>
        <v>0.10150108440283463</v>
      </c>
      <c r="G29" s="66">
        <f t="shared" si="5"/>
        <v>5.8805538077874739E-2</v>
      </c>
      <c r="H29" s="66">
        <f t="shared" si="6"/>
        <v>-0.33786533537360869</v>
      </c>
      <c r="I29" s="67">
        <f t="shared" si="7"/>
        <v>-0.19574522736775607</v>
      </c>
      <c r="J29" s="67">
        <f t="shared" si="8"/>
        <v>-3.4069501118864906E-2</v>
      </c>
      <c r="K29" s="65">
        <f t="shared" si="9"/>
        <v>0.5919384703329218</v>
      </c>
      <c r="L29" s="65">
        <f t="shared" si="10"/>
        <v>0.1723239668667057</v>
      </c>
      <c r="M29" s="66">
        <f t="shared" si="11"/>
        <v>0.34294471297244028</v>
      </c>
      <c r="N29" s="66">
        <f t="shared" si="12"/>
        <v>-1.398472359928191</v>
      </c>
      <c r="O29" s="67">
        <f t="shared" si="13"/>
        <v>0.19868800905878253</v>
      </c>
      <c r="P29" s="67">
        <f t="shared" si="14"/>
        <v>-2.9692686867230873</v>
      </c>
    </row>
    <row r="30" spans="1:16">
      <c r="A30" s="68">
        <f t="shared" si="15"/>
        <v>0.63927855711422854</v>
      </c>
      <c r="B30" s="71">
        <f t="shared" si="3"/>
        <v>1.5913229264139499</v>
      </c>
      <c r="C30" s="71">
        <f t="shared" si="0"/>
        <v>0.31963927855711427</v>
      </c>
      <c r="D30" s="71">
        <f t="shared" si="1"/>
        <v>2.6344779245271699</v>
      </c>
      <c r="E30" s="65">
        <f t="shared" si="2"/>
        <v>0.6040372977122429</v>
      </c>
      <c r="F30" s="65">
        <f t="shared" si="4"/>
        <v>0.12132926815641561</v>
      </c>
      <c r="G30" s="66">
        <f t="shared" si="5"/>
        <v>7.756319948275868E-2</v>
      </c>
      <c r="H30" s="66">
        <f t="shared" si="6"/>
        <v>-0.38614809212466034</v>
      </c>
      <c r="I30" s="67">
        <f t="shared" si="7"/>
        <v>-0.24685619516586504</v>
      </c>
      <c r="J30" s="67">
        <f t="shared" si="8"/>
        <v>-4.9584490250501045E-2</v>
      </c>
      <c r="K30" s="65">
        <f t="shared" si="9"/>
        <v>0.6161021411575196</v>
      </c>
      <c r="L30" s="65">
        <f t="shared" si="10"/>
        <v>0.19822606418983338</v>
      </c>
      <c r="M30" s="66">
        <f t="shared" si="11"/>
        <v>0.39386088783416584</v>
      </c>
      <c r="N30" s="66">
        <f t="shared" si="12"/>
        <v>-1.3725702626050633</v>
      </c>
      <c r="O30" s="67">
        <f t="shared" si="13"/>
        <v>0.25178682007835457</v>
      </c>
      <c r="P30" s="67">
        <f t="shared" si="14"/>
        <v>-2.9433665893999597</v>
      </c>
    </row>
    <row r="31" spans="1:16">
      <c r="A31" s="68">
        <f t="shared" si="15"/>
        <v>0.69919839679358731</v>
      </c>
      <c r="B31" s="71">
        <f t="shared" si="3"/>
        <v>1.5111216019212772</v>
      </c>
      <c r="C31" s="71">
        <f t="shared" si="0"/>
        <v>0.34959919839679365</v>
      </c>
      <c r="D31" s="71">
        <f t="shared" si="1"/>
        <v>2.405708095312808</v>
      </c>
      <c r="E31" s="65">
        <f t="shared" si="2"/>
        <v>0.62814004943720736</v>
      </c>
      <c r="F31" s="65">
        <f t="shared" si="4"/>
        <v>0.14532070581544773</v>
      </c>
      <c r="G31" s="66">
        <f t="shared" si="5"/>
        <v>0.10160800452707359</v>
      </c>
      <c r="H31" s="66">
        <f t="shared" si="6"/>
        <v>-0.43919451552834005</v>
      </c>
      <c r="I31" s="67">
        <f t="shared" si="7"/>
        <v>-0.30708410113795165</v>
      </c>
      <c r="J31" s="67">
        <f t="shared" si="8"/>
        <v>-7.1044153866725412E-2</v>
      </c>
      <c r="K31" s="65">
        <f t="shared" si="9"/>
        <v>0.64473097431849602</v>
      </c>
      <c r="L31" s="65">
        <f t="shared" si="10"/>
        <v>0.22735094602463329</v>
      </c>
      <c r="M31" s="66">
        <f t="shared" si="11"/>
        <v>0.45079486360665993</v>
      </c>
      <c r="N31" s="66">
        <f t="shared" si="12"/>
        <v>-1.3434453807702633</v>
      </c>
      <c r="O31" s="67">
        <f t="shared" si="13"/>
        <v>0.3151950459165605</v>
      </c>
      <c r="P31" s="67">
        <f t="shared" si="14"/>
        <v>-2.9142417075651599</v>
      </c>
    </row>
    <row r="32" spans="1:16">
      <c r="A32" s="68">
        <f t="shared" si="15"/>
        <v>0.75911823647294607</v>
      </c>
      <c r="B32" s="71">
        <f t="shared" si="3"/>
        <v>1.4237395030542044</v>
      </c>
      <c r="C32" s="71">
        <f t="shared" si="0"/>
        <v>0.37955911823647304</v>
      </c>
      <c r="D32" s="71">
        <f t="shared" si="1"/>
        <v>2.1710992967934817</v>
      </c>
      <c r="E32" s="65">
        <f t="shared" si="2"/>
        <v>0.6557689485492163</v>
      </c>
      <c r="F32" s="65">
        <f t="shared" si="4"/>
        <v>0.17482347251323221</v>
      </c>
      <c r="G32" s="66">
        <f t="shared" si="5"/>
        <v>0.13271168614832141</v>
      </c>
      <c r="H32" s="66">
        <f t="shared" si="6"/>
        <v>-0.49780616775639919</v>
      </c>
      <c r="I32" s="67">
        <f t="shared" si="7"/>
        <v>-0.37789374017259331</v>
      </c>
      <c r="J32" s="67">
        <f t="shared" si="8"/>
        <v>-0.10074386114826485</v>
      </c>
      <c r="K32" s="65">
        <f t="shared" si="9"/>
        <v>0.67867235130284298</v>
      </c>
      <c r="L32" s="65">
        <f t="shared" si="10"/>
        <v>0.26053370170331991</v>
      </c>
      <c r="M32" s="66">
        <f t="shared" si="11"/>
        <v>0.51519255846396195</v>
      </c>
      <c r="N32" s="66">
        <f t="shared" si="12"/>
        <v>-1.3102626250915768</v>
      </c>
      <c r="O32" s="67">
        <f t="shared" si="13"/>
        <v>0.39109206642514793</v>
      </c>
      <c r="P32" s="67">
        <f t="shared" si="14"/>
        <v>-2.8810589518864731</v>
      </c>
    </row>
    <row r="33" spans="1:16">
      <c r="A33" s="68">
        <f t="shared" si="15"/>
        <v>0.81903807615230484</v>
      </c>
      <c r="B33" s="71">
        <f t="shared" si="3"/>
        <v>1.3291766298127312</v>
      </c>
      <c r="C33" s="71">
        <f t="shared" si="0"/>
        <v>0.40951903807615242</v>
      </c>
      <c r="D33" s="71">
        <f t="shared" si="1"/>
        <v>1.9344163557871474</v>
      </c>
      <c r="E33" s="65">
        <f t="shared" si="2"/>
        <v>0.68712023956800461</v>
      </c>
      <c r="F33" s="65">
        <f t="shared" si="4"/>
        <v>0.21170160025322576</v>
      </c>
      <c r="G33" s="66">
        <f t="shared" si="5"/>
        <v>0.17339167138976633</v>
      </c>
      <c r="H33" s="66">
        <f t="shared" si="6"/>
        <v>-0.56277763910108936</v>
      </c>
      <c r="I33" s="67">
        <f t="shared" si="7"/>
        <v>-0.46093631483089237</v>
      </c>
      <c r="J33" s="67">
        <f t="shared" si="8"/>
        <v>-0.14201438095590685</v>
      </c>
      <c r="K33" s="65">
        <f t="shared" si="9"/>
        <v>0.71899359605894175</v>
      </c>
      <c r="L33" s="65">
        <f t="shared" si="10"/>
        <v>0.29887112785569442</v>
      </c>
      <c r="M33" s="66">
        <f t="shared" si="11"/>
        <v>0.58888313168194306</v>
      </c>
      <c r="N33" s="66">
        <f t="shared" si="12"/>
        <v>-1.2719251989392022</v>
      </c>
      <c r="O33" s="67">
        <f t="shared" si="13"/>
        <v>0.48231770725132306</v>
      </c>
      <c r="P33" s="67">
        <f t="shared" si="14"/>
        <v>-2.842721525734099</v>
      </c>
    </row>
    <row r="34" spans="1:16">
      <c r="A34" s="68">
        <f t="shared" si="15"/>
        <v>0.87895791583166361</v>
      </c>
      <c r="B34" s="71">
        <f t="shared" si="3"/>
        <v>1.2274329821968581</v>
      </c>
      <c r="C34" s="71">
        <f t="shared" si="0"/>
        <v>0.4394789579158318</v>
      </c>
      <c r="D34" s="71">
        <f t="shared" si="1"/>
        <v>1.699733480235458</v>
      </c>
      <c r="E34" s="65">
        <f t="shared" si="2"/>
        <v>0.72213261459486355</v>
      </c>
      <c r="F34" s="65">
        <f t="shared" si="4"/>
        <v>0.25855756977555822</v>
      </c>
      <c r="G34" s="66">
        <f t="shared" si="5"/>
        <v>0.2272612226524246</v>
      </c>
      <c r="H34" s="66">
        <f t="shared" si="6"/>
        <v>-0.63472417787837121</v>
      </c>
      <c r="I34" s="67">
        <f t="shared" si="7"/>
        <v>-0.55789584051593932</v>
      </c>
      <c r="J34" s="67">
        <f t="shared" si="8"/>
        <v>-0.19975305061193077</v>
      </c>
      <c r="K34" s="65">
        <f t="shared" si="9"/>
        <v>0.76702511689634811</v>
      </c>
      <c r="L34" s="65">
        <f t="shared" si="10"/>
        <v>0.34382576336288423</v>
      </c>
      <c r="M34" s="66">
        <f t="shared" si="11"/>
        <v>0.67418279813775217</v>
      </c>
      <c r="N34" s="66">
        <f t="shared" si="12"/>
        <v>-1.2269705634320123</v>
      </c>
      <c r="O34" s="67">
        <f t="shared" si="13"/>
        <v>0.59257830714071791</v>
      </c>
      <c r="P34" s="67">
        <f t="shared" si="14"/>
        <v>-2.7977668902269088</v>
      </c>
    </row>
    <row r="35" spans="1:16">
      <c r="A35" s="68">
        <f t="shared" si="15"/>
        <v>0.93887775551102237</v>
      </c>
      <c r="B35" s="71">
        <f t="shared" si="3"/>
        <v>1.118508560206585</v>
      </c>
      <c r="C35" s="71">
        <f t="shared" si="0"/>
        <v>0.46943887775551119</v>
      </c>
      <c r="D35" s="71">
        <f t="shared" si="1"/>
        <v>1.4714342592037615</v>
      </c>
      <c r="E35" s="65">
        <f t="shared" si="2"/>
        <v>0.7601485103465272</v>
      </c>
      <c r="F35" s="65">
        <f t="shared" si="4"/>
        <v>0.31903489729098672</v>
      </c>
      <c r="G35" s="66">
        <f t="shared" si="5"/>
        <v>0.29953476829825115</v>
      </c>
      <c r="H35" s="66">
        <f t="shared" si="6"/>
        <v>-0.71368652724919457</v>
      </c>
      <c r="I35" s="67">
        <f t="shared" si="7"/>
        <v>-0.67006440484217988</v>
      </c>
      <c r="J35" s="67">
        <f t="shared" si="8"/>
        <v>-0.28122653095737615</v>
      </c>
      <c r="K35" s="65">
        <f t="shared" si="9"/>
        <v>0.82438402669600219</v>
      </c>
      <c r="L35" s="65">
        <f t="shared" si="10"/>
        <v>0.39737358366219216</v>
      </c>
      <c r="M35" s="66">
        <f t="shared" si="11"/>
        <v>0.77399582466348116</v>
      </c>
      <c r="N35" s="66">
        <f t="shared" si="12"/>
        <v>-1.1734227431327044</v>
      </c>
      <c r="O35" s="67">
        <f t="shared" si="13"/>
        <v>0.7266874626349521</v>
      </c>
      <c r="P35" s="67">
        <f t="shared" si="14"/>
        <v>-2.7442190699276008</v>
      </c>
    </row>
    <row r="36" spans="1:16">
      <c r="A36" s="68">
        <f t="shared" si="15"/>
        <v>0.99879759519038114</v>
      </c>
      <c r="B36" s="71">
        <f t="shared" si="3"/>
        <v>1.0024033638419114</v>
      </c>
      <c r="C36" s="71">
        <f t="shared" si="0"/>
        <v>0.49939879759519057</v>
      </c>
      <c r="D36" s="71">
        <f t="shared" si="1"/>
        <v>1.2542116628811015</v>
      </c>
      <c r="E36" s="65">
        <f t="shared" si="2"/>
        <v>0.79922982181432534</v>
      </c>
      <c r="F36" s="65">
        <f t="shared" si="4"/>
        <v>0.39817744673813743</v>
      </c>
      <c r="G36" s="66">
        <f t="shared" si="5"/>
        <v>0.39769867626109773</v>
      </c>
      <c r="H36" s="66">
        <f t="shared" si="6"/>
        <v>-0.79826882403258492</v>
      </c>
      <c r="I36" s="67">
        <f t="shared" si="7"/>
        <v>-0.7973089817591994</v>
      </c>
      <c r="J36" s="67">
        <f t="shared" si="8"/>
        <v>-0.39722048145998234</v>
      </c>
      <c r="K36" s="65">
        <f t="shared" si="9"/>
        <v>0.89292417772634003</v>
      </c>
      <c r="L36" s="65">
        <f t="shared" si="10"/>
        <v>0.46220772472484539</v>
      </c>
      <c r="M36" s="66">
        <f t="shared" si="11"/>
        <v>0.89185052140041687</v>
      </c>
      <c r="N36" s="66">
        <f t="shared" si="12"/>
        <v>-1.1085886020700513</v>
      </c>
      <c r="O36" s="67">
        <f t="shared" si="13"/>
        <v>0.89077815604402399</v>
      </c>
      <c r="P36" s="67">
        <f t="shared" si="14"/>
        <v>-2.6793849288649478</v>
      </c>
    </row>
    <row r="37" spans="1:16">
      <c r="A37" s="68">
        <f t="shared" si="15"/>
        <v>1.0587174348697399</v>
      </c>
      <c r="B37" s="71">
        <f t="shared" si="3"/>
        <v>0.87911739310283799</v>
      </c>
      <c r="C37" s="71">
        <f t="shared" si="0"/>
        <v>0.52935871743486995</v>
      </c>
      <c r="D37" s="71">
        <f t="shared" si="1"/>
        <v>1.0530680425802204</v>
      </c>
      <c r="E37" s="65">
        <f t="shared" si="2"/>
        <v>0.83481537522383675</v>
      </c>
      <c r="F37" s="65">
        <f t="shared" si="4"/>
        <v>0.50268234912706944</v>
      </c>
      <c r="G37" s="66">
        <f t="shared" si="5"/>
        <v>0.53219856722210601</v>
      </c>
      <c r="H37" s="66">
        <f t="shared" si="6"/>
        <v>-0.88383359264679984</v>
      </c>
      <c r="I37" s="67">
        <f t="shared" si="7"/>
        <v>-0.93573003405872657</v>
      </c>
      <c r="J37" s="67">
        <f t="shared" si="8"/>
        <v>-0.5634479019307389</v>
      </c>
      <c r="K37" s="65">
        <f t="shared" si="9"/>
        <v>0.9744774265389754</v>
      </c>
      <c r="L37" s="65">
        <f t="shared" si="10"/>
        <v>0.54199736316905645</v>
      </c>
      <c r="M37" s="66">
        <f t="shared" si="11"/>
        <v>1.0316962413638096</v>
      </c>
      <c r="N37" s="66">
        <f t="shared" si="12"/>
        <v>-1.0287989636258401</v>
      </c>
      <c r="O37" s="67">
        <f t="shared" si="13"/>
        <v>1.0922747982214445</v>
      </c>
      <c r="P37" s="67">
        <f t="shared" si="14"/>
        <v>-2.5995952904207367</v>
      </c>
    </row>
    <row r="38" spans="1:16">
      <c r="A38" s="68">
        <f t="shared" si="15"/>
        <v>1.1186372745490987</v>
      </c>
      <c r="B38" s="71">
        <f t="shared" si="3"/>
        <v>0.74865064798936443</v>
      </c>
      <c r="C38" s="71">
        <f t="shared" si="0"/>
        <v>0.55931863727454934</v>
      </c>
      <c r="D38" s="71">
        <f t="shared" si="1"/>
        <v>0.87331513073755418</v>
      </c>
      <c r="E38" s="65">
        <f t="shared" si="2"/>
        <v>0.85725143380613944</v>
      </c>
      <c r="F38" s="65">
        <f t="shared" si="4"/>
        <v>0.64045453649953299</v>
      </c>
      <c r="G38" s="66">
        <f t="shared" si="5"/>
        <v>0.71643631718244383</v>
      </c>
      <c r="H38" s="66">
        <f t="shared" si="6"/>
        <v>-0.95895340751620683</v>
      </c>
      <c r="I38" s="67">
        <f t="shared" si="7"/>
        <v>-1.0727210262035007</v>
      </c>
      <c r="J38" s="67">
        <f t="shared" si="8"/>
        <v>-0.80143236924096251</v>
      </c>
      <c r="K38" s="65">
        <f t="shared" si="9"/>
        <v>1.0700757141835868</v>
      </c>
      <c r="L38" s="65">
        <f t="shared" si="10"/>
        <v>0.64164401382329439</v>
      </c>
      <c r="M38" s="66">
        <f t="shared" si="11"/>
        <v>1.1970265804755078</v>
      </c>
      <c r="N38" s="66">
        <f t="shared" si="12"/>
        <v>-0.92915231297160217</v>
      </c>
      <c r="O38" s="67">
        <f t="shared" si="13"/>
        <v>1.3390385515459493</v>
      </c>
      <c r="P38" s="67">
        <f t="shared" si="14"/>
        <v>-2.4999486397664987</v>
      </c>
    </row>
    <row r="39" spans="1:16">
      <c r="A39" s="68">
        <f t="shared" si="15"/>
        <v>1.1785571142284574</v>
      </c>
      <c r="B39" s="71">
        <f t="shared" si="3"/>
        <v>0.61100312850149074</v>
      </c>
      <c r="C39" s="71">
        <f t="shared" si="0"/>
        <v>0.58927855711422872</v>
      </c>
      <c r="D39" s="71">
        <f t="shared" si="1"/>
        <v>0.72057404091323651</v>
      </c>
      <c r="E39" s="65">
        <f t="shared" si="2"/>
        <v>0.84793941192652666</v>
      </c>
      <c r="F39" s="65">
        <f t="shared" si="4"/>
        <v>0.81779043325983902</v>
      </c>
      <c r="G39" s="66">
        <f t="shared" si="5"/>
        <v>0.96381273306635584</v>
      </c>
      <c r="H39" s="66">
        <f t="shared" si="6"/>
        <v>-0.99934502636070255</v>
      </c>
      <c r="I39" s="67">
        <f t="shared" si="7"/>
        <v>-1.1777851903862313</v>
      </c>
      <c r="J39" s="67">
        <f t="shared" si="8"/>
        <v>-1.1359083533393268</v>
      </c>
      <c r="K39" s="65">
        <f t="shared" si="9"/>
        <v>1.1780417815296786</v>
      </c>
      <c r="L39" s="65">
        <f t="shared" si="10"/>
        <v>0.76730057861108281</v>
      </c>
      <c r="M39" s="66">
        <f t="shared" si="11"/>
        <v>1.388389522480169</v>
      </c>
      <c r="N39" s="66">
        <f t="shared" si="12"/>
        <v>-0.80349574818381386</v>
      </c>
      <c r="O39" s="67">
        <f t="shared" si="13"/>
        <v>1.6362963490392539</v>
      </c>
      <c r="P39" s="67">
        <f t="shared" si="14"/>
        <v>-2.3742920749787104</v>
      </c>
    </row>
    <row r="40" spans="1:16">
      <c r="A40" s="68">
        <f t="shared" si="15"/>
        <v>1.2384769539078162</v>
      </c>
      <c r="B40" s="71">
        <f t="shared" si="3"/>
        <v>0.46617483463921694</v>
      </c>
      <c r="C40" s="71">
        <f t="shared" si="0"/>
        <v>0.6192384769539081</v>
      </c>
      <c r="D40" s="71">
        <f t="shared" si="1"/>
        <v>0.60077526779109702</v>
      </c>
      <c r="E40" s="65">
        <f t="shared" si="2"/>
        <v>0.77595543563773395</v>
      </c>
      <c r="F40" s="65">
        <f t="shared" si="4"/>
        <v>1.0307323056601443</v>
      </c>
      <c r="G40" s="66">
        <f t="shared" si="5"/>
        <v>1.2765382062083557</v>
      </c>
      <c r="H40" s="66">
        <f t="shared" si="6"/>
        <v>-0.96100292429683332</v>
      </c>
      <c r="I40" s="67">
        <f t="shared" si="7"/>
        <v>-1.1901799743796457</v>
      </c>
      <c r="J40" s="67">
        <f t="shared" si="8"/>
        <v>-1.5809631491718721</v>
      </c>
      <c r="K40" s="65">
        <f t="shared" si="9"/>
        <v>1.2901612007912897</v>
      </c>
      <c r="L40" s="65">
        <f t="shared" si="10"/>
        <v>0.92549314367861168</v>
      </c>
      <c r="M40" s="66">
        <f t="shared" si="11"/>
        <v>1.5978349140060468</v>
      </c>
      <c r="N40" s="66">
        <f t="shared" si="12"/>
        <v>-0.64530318311628498</v>
      </c>
      <c r="O40" s="67">
        <f t="shared" si="13"/>
        <v>1.9788817171457667</v>
      </c>
      <c r="P40" s="67">
        <f t="shared" si="14"/>
        <v>-2.2160995099111815</v>
      </c>
    </row>
    <row r="41" spans="1:16">
      <c r="A41" s="68">
        <f t="shared" si="15"/>
        <v>1.298396793587175</v>
      </c>
      <c r="B41" s="71">
        <f t="shared" si="3"/>
        <v>0.31416576640254301</v>
      </c>
      <c r="C41" s="71">
        <f t="shared" si="0"/>
        <v>0.64919839679358748</v>
      </c>
      <c r="D41" s="71">
        <f t="shared" si="1"/>
        <v>0.52015868717866143</v>
      </c>
      <c r="E41" s="65">
        <f t="shared" si="2"/>
        <v>0.60398062004227371</v>
      </c>
      <c r="F41" s="65">
        <f t="shared" si="4"/>
        <v>1.2480775824678367</v>
      </c>
      <c r="G41" s="66">
        <f t="shared" si="5"/>
        <v>1.620499931224272</v>
      </c>
      <c r="H41" s="66">
        <f t="shared" si="6"/>
        <v>-0.78420650045168205</v>
      </c>
      <c r="I41" s="67">
        <f t="shared" si="7"/>
        <v>-1.0182112056966834</v>
      </c>
      <c r="J41" s="67">
        <f t="shared" si="8"/>
        <v>-2.1040519147098324</v>
      </c>
      <c r="K41" s="65">
        <f t="shared" si="9"/>
        <v>1.3865389432848287</v>
      </c>
      <c r="L41" s="65">
        <f t="shared" si="10"/>
        <v>1.1200881844014352</v>
      </c>
      <c r="M41" s="66">
        <f t="shared" si="11"/>
        <v>1.8002777181447713</v>
      </c>
      <c r="N41" s="66">
        <f t="shared" si="12"/>
        <v>-0.45070814239346135</v>
      </c>
      <c r="O41" s="67">
        <f t="shared" si="13"/>
        <v>2.337474816805607</v>
      </c>
      <c r="P41" s="67">
        <f t="shared" si="14"/>
        <v>-2.0215044691883577</v>
      </c>
    </row>
    <row r="42" spans="1:16">
      <c r="A42" s="68">
        <f t="shared" si="15"/>
        <v>1.3583166332665337</v>
      </c>
      <c r="B42" s="71">
        <f t="shared" si="3"/>
        <v>0.15497592379146896</v>
      </c>
      <c r="C42" s="71">
        <f t="shared" si="0"/>
        <v>0.67915831663326687</v>
      </c>
      <c r="D42" s="71">
        <f t="shared" si="1"/>
        <v>0.48527355600715194</v>
      </c>
      <c r="E42" s="65">
        <f t="shared" si="2"/>
        <v>0.31935785882630069</v>
      </c>
      <c r="F42" s="65">
        <f t="shared" si="4"/>
        <v>1.399537040965936</v>
      </c>
      <c r="G42" s="66">
        <f t="shared" si="5"/>
        <v>1.901014441616657</v>
      </c>
      <c r="H42" s="66">
        <f t="shared" si="6"/>
        <v>-0.43378909160814971</v>
      </c>
      <c r="I42" s="67">
        <f t="shared" si="7"/>
        <v>-0.58922293846092988</v>
      </c>
      <c r="J42" s="67">
        <f t="shared" si="8"/>
        <v>-2.5821795361277973</v>
      </c>
      <c r="K42" s="65">
        <f t="shared" si="9"/>
        <v>1.4355115363624937</v>
      </c>
      <c r="L42" s="65">
        <f t="shared" si="10"/>
        <v>1.3464493756150497</v>
      </c>
      <c r="M42" s="66">
        <f t="shared" si="11"/>
        <v>1.9498791970871718</v>
      </c>
      <c r="N42" s="66">
        <f t="shared" si="12"/>
        <v>-0.22434695117984696</v>
      </c>
      <c r="O42" s="67">
        <f t="shared" si="13"/>
        <v>2.6485533462638995</v>
      </c>
      <c r="P42" s="67">
        <f t="shared" si="14"/>
        <v>-1.7951432779747434</v>
      </c>
    </row>
    <row r="43" spans="1:16">
      <c r="A43" s="68">
        <f t="shared" si="15"/>
        <v>1.4182364729458925</v>
      </c>
      <c r="B43" s="71">
        <f t="shared" si="3"/>
        <v>-1.1394693194005434E-2</v>
      </c>
      <c r="C43" s="71">
        <f t="shared" si="0"/>
        <v>0.70911823647294625</v>
      </c>
      <c r="D43" s="71">
        <f t="shared" si="1"/>
        <v>0.50297851233148683</v>
      </c>
      <c r="E43" s="65">
        <f t="shared" si="2"/>
        <v>-2.2654433369701861E-2</v>
      </c>
      <c r="F43" s="65">
        <f t="shared" si="4"/>
        <v>1.4098380330124392</v>
      </c>
      <c r="G43" s="66">
        <f t="shared" si="5"/>
        <v>1.9994837193645365</v>
      </c>
      <c r="H43" s="66">
        <f t="shared" si="6"/>
        <v>3.2129343678833695E-2</v>
      </c>
      <c r="I43" s="67">
        <f t="shared" si="7"/>
        <v>4.5567007057135504E-2</v>
      </c>
      <c r="J43" s="67">
        <f t="shared" si="8"/>
        <v>-2.8357407378642949</v>
      </c>
      <c r="K43" s="65">
        <f t="shared" si="9"/>
        <v>1.4100200362688771</v>
      </c>
      <c r="L43" s="65">
        <f t="shared" si="10"/>
        <v>1.5868637638316976</v>
      </c>
      <c r="M43" s="66">
        <f t="shared" si="11"/>
        <v>1.9997418430210119</v>
      </c>
      <c r="N43" s="66">
        <f t="shared" si="12"/>
        <v>1.6067437036801007E-2</v>
      </c>
      <c r="O43" s="67">
        <f t="shared" si="13"/>
        <v>2.8361068182484384</v>
      </c>
      <c r="P43" s="67">
        <f t="shared" si="14"/>
        <v>-1.5547288897580955</v>
      </c>
    </row>
    <row r="44" spans="1:16">
      <c r="A44" s="68">
        <f t="shared" si="15"/>
        <v>1.4781563126252513</v>
      </c>
      <c r="B44" s="71">
        <f t="shared" si="3"/>
        <v>-0.18494608455387951</v>
      </c>
      <c r="C44" s="71">
        <f t="shared" si="0"/>
        <v>0.73907815631262563</v>
      </c>
      <c r="D44" s="71">
        <f t="shared" si="1"/>
        <v>0.58044157533028062</v>
      </c>
      <c r="E44" s="65">
        <f t="shared" si="2"/>
        <v>-0.31862997485774897</v>
      </c>
      <c r="F44" s="65">
        <f t="shared" si="4"/>
        <v>1.2733032706902125</v>
      </c>
      <c r="G44" s="66">
        <f t="shared" si="5"/>
        <v>1.8821412674571167</v>
      </c>
      <c r="H44" s="66">
        <f t="shared" si="6"/>
        <v>0.47098490872760673</v>
      </c>
      <c r="I44" s="67">
        <f t="shared" si="7"/>
        <v>0.69618931598693967</v>
      </c>
      <c r="J44" s="67">
        <f t="shared" si="8"/>
        <v>-2.7820989957442284</v>
      </c>
      <c r="K44" s="65">
        <f t="shared" si="9"/>
        <v>1.3125647717458526</v>
      </c>
      <c r="L44" s="65">
        <f t="shared" si="10"/>
        <v>1.8159997984957224</v>
      </c>
      <c r="M44" s="66">
        <f t="shared" si="11"/>
        <v>1.9401759030856542</v>
      </c>
      <c r="N44" s="66">
        <f t="shared" si="12"/>
        <v>0.24520347170082585</v>
      </c>
      <c r="O44" s="67">
        <f t="shared" si="13"/>
        <v>2.8678832587494574</v>
      </c>
      <c r="P44" s="67">
        <f t="shared" si="14"/>
        <v>-1.3255928550940708</v>
      </c>
    </row>
    <row r="45" spans="1:16">
      <c r="A45" s="68">
        <f t="shared" si="15"/>
        <v>1.53807615230461</v>
      </c>
      <c r="B45" s="71">
        <f t="shared" si="3"/>
        <v>-0.36567825028815415</v>
      </c>
      <c r="C45" s="71">
        <f t="shared" si="0"/>
        <v>0.76903807615230502</v>
      </c>
      <c r="D45" s="71">
        <f t="shared" si="1"/>
        <v>0.72514014530584447</v>
      </c>
      <c r="E45" s="65">
        <f t="shared" si="2"/>
        <v>-0.50428631300494475</v>
      </c>
      <c r="F45" s="65">
        <f t="shared" si="4"/>
        <v>1.0605371680641755</v>
      </c>
      <c r="G45" s="66">
        <f t="shared" si="5"/>
        <v>1.6311869268321746</v>
      </c>
      <c r="H45" s="66">
        <f t="shared" si="6"/>
        <v>0.77563075196652365</v>
      </c>
      <c r="I45" s="67">
        <f t="shared" si="7"/>
        <v>1.192979162593802</v>
      </c>
      <c r="J45" s="67">
        <f t="shared" si="8"/>
        <v>-2.5088897121116127</v>
      </c>
      <c r="K45" s="65">
        <f t="shared" si="9"/>
        <v>1.1743269435424286</v>
      </c>
      <c r="L45" s="65">
        <f t="shared" si="10"/>
        <v>2.0146532234083958</v>
      </c>
      <c r="M45" s="66">
        <f t="shared" si="11"/>
        <v>1.8062042668713716</v>
      </c>
      <c r="N45" s="66">
        <f t="shared" si="12"/>
        <v>0.44385689661349925</v>
      </c>
      <c r="O45" s="67">
        <f t="shared" si="13"/>
        <v>2.7780797090656884</v>
      </c>
      <c r="P45" s="67">
        <f t="shared" si="14"/>
        <v>-1.1269394301813973</v>
      </c>
    </row>
    <row r="46" spans="1:16">
      <c r="A46" s="68">
        <f t="shared" si="15"/>
        <v>1.5979959919839688</v>
      </c>
      <c r="B46" s="71">
        <f t="shared" si="3"/>
        <v>-0.55359119039682847</v>
      </c>
      <c r="C46" s="71">
        <f t="shared" si="0"/>
        <v>0.7989979959919844</v>
      </c>
      <c r="D46" s="71">
        <f t="shared" si="1"/>
        <v>0.94486100368418469</v>
      </c>
      <c r="E46" s="65">
        <f t="shared" si="2"/>
        <v>-0.58589696075748265</v>
      </c>
      <c r="F46" s="65">
        <f t="shared" si="4"/>
        <v>0.84562490448494121</v>
      </c>
      <c r="G46" s="66">
        <f t="shared" si="5"/>
        <v>1.3513052080887624</v>
      </c>
      <c r="H46" s="66">
        <f t="shared" si="6"/>
        <v>0.93626099500604598</v>
      </c>
      <c r="I46" s="67">
        <f t="shared" si="7"/>
        <v>1.4961413174705842</v>
      </c>
      <c r="J46" s="67">
        <f t="shared" si="8"/>
        <v>-2.1593803064729054</v>
      </c>
      <c r="K46" s="65">
        <f t="shared" si="9"/>
        <v>1.0287646609939618</v>
      </c>
      <c r="L46" s="65">
        <f t="shared" si="10"/>
        <v>2.1767120881694599</v>
      </c>
      <c r="M46" s="66">
        <f t="shared" si="11"/>
        <v>1.6439618049630973</v>
      </c>
      <c r="N46" s="66">
        <f t="shared" si="12"/>
        <v>0.60591576137456349</v>
      </c>
      <c r="O46" s="67">
        <f t="shared" si="13"/>
        <v>2.6270443753057608</v>
      </c>
      <c r="P46" s="67">
        <f t="shared" si="14"/>
        <v>-0.96488056542033318</v>
      </c>
    </row>
    <row r="47" spans="1:16">
      <c r="A47" s="68">
        <f t="shared" si="15"/>
        <v>1.6579158316633276</v>
      </c>
      <c r="B47" s="71">
        <f t="shared" si="3"/>
        <v>-0.74868490487990291</v>
      </c>
      <c r="C47" s="71">
        <f t="shared" si="0"/>
        <v>0.82895791583166378</v>
      </c>
      <c r="D47" s="71">
        <f t="shared" si="1"/>
        <v>1.2477003130150051</v>
      </c>
      <c r="E47" s="65">
        <f t="shared" si="2"/>
        <v>-0.60005186908284369</v>
      </c>
      <c r="F47" s="65">
        <f t="shared" si="4"/>
        <v>0.66438864139460596</v>
      </c>
      <c r="G47" s="66">
        <f t="shared" si="5"/>
        <v>1.1015004469454064</v>
      </c>
      <c r="H47" s="66">
        <f t="shared" si="6"/>
        <v>0.99483549357161694</v>
      </c>
      <c r="I47" s="67">
        <f t="shared" si="7"/>
        <v>1.6493535146929843</v>
      </c>
      <c r="J47" s="67">
        <f t="shared" si="8"/>
        <v>-1.8261950295750204</v>
      </c>
      <c r="K47" s="65">
        <f t="shared" si="9"/>
        <v>0.89525108902697492</v>
      </c>
      <c r="L47" s="65">
        <f t="shared" si="10"/>
        <v>2.3053567192186097</v>
      </c>
      <c r="M47" s="66">
        <f t="shared" si="11"/>
        <v>1.4842509538116568</v>
      </c>
      <c r="N47" s="66">
        <f t="shared" si="12"/>
        <v>0.7345603924237134</v>
      </c>
      <c r="O47" s="67">
        <f t="shared" si="13"/>
        <v>2.4607631544857402</v>
      </c>
      <c r="P47" s="67">
        <f t="shared" si="14"/>
        <v>-0.83623593437118326</v>
      </c>
    </row>
    <row r="48" spans="1:16">
      <c r="A48" s="68">
        <f t="shared" si="15"/>
        <v>1.7178356713426863</v>
      </c>
      <c r="B48" s="71">
        <f t="shared" si="3"/>
        <v>-0.95095939373737792</v>
      </c>
      <c r="C48" s="71">
        <f t="shared" si="0"/>
        <v>0.85891783567134317</v>
      </c>
      <c r="D48" s="71">
        <f t="shared" si="1"/>
        <v>1.642063616971706</v>
      </c>
      <c r="E48" s="65">
        <f t="shared" si="2"/>
        <v>-0.57912457465633238</v>
      </c>
      <c r="F48" s="65">
        <f t="shared" si="4"/>
        <v>0.52307220426414391</v>
      </c>
      <c r="G48" s="66">
        <f t="shared" si="5"/>
        <v>0.89855209117279444</v>
      </c>
      <c r="H48" s="66">
        <f t="shared" si="6"/>
        <v>0.99484085249580845</v>
      </c>
      <c r="I48" s="67">
        <f t="shared" si="7"/>
        <v>1.7089731037262674</v>
      </c>
      <c r="J48" s="67">
        <f t="shared" si="8"/>
        <v>-1.5435648347761921</v>
      </c>
      <c r="K48" s="65">
        <f t="shared" si="9"/>
        <v>0.78037798780118617</v>
      </c>
      <c r="L48" s="65">
        <f t="shared" si="10"/>
        <v>2.4070058558070913</v>
      </c>
      <c r="M48" s="66">
        <f t="shared" si="11"/>
        <v>1.3405611445755052</v>
      </c>
      <c r="N48" s="66">
        <f t="shared" si="12"/>
        <v>0.83620952901219481</v>
      </c>
      <c r="O48" s="67">
        <f t="shared" si="13"/>
        <v>2.3028637537677832</v>
      </c>
      <c r="P48" s="67">
        <f t="shared" si="14"/>
        <v>-0.73458679778270186</v>
      </c>
    </row>
    <row r="49" spans="1:16">
      <c r="A49" s="68">
        <f t="shared" si="15"/>
        <v>1.7777555110220451</v>
      </c>
      <c r="B49" s="71">
        <f t="shared" si="3"/>
        <v>-1.1604146569692526</v>
      </c>
      <c r="C49" s="71">
        <f t="shared" si="0"/>
        <v>0.88887775551102255</v>
      </c>
      <c r="D49" s="71">
        <f t="shared" si="1"/>
        <v>2.1366658403513812</v>
      </c>
      <c r="E49" s="65">
        <f t="shared" si="2"/>
        <v>-0.54309599332501091</v>
      </c>
      <c r="F49" s="65">
        <f t="shared" si="4"/>
        <v>0.41601159092094808</v>
      </c>
      <c r="G49" s="66">
        <f t="shared" si="5"/>
        <v>0.739566898408764</v>
      </c>
      <c r="H49" s="66">
        <f t="shared" si="6"/>
        <v>0.96549189514752998</v>
      </c>
      <c r="I49" s="67">
        <f t="shared" si="7"/>
        <v>1.7164085374456399</v>
      </c>
      <c r="J49" s="67">
        <f t="shared" si="8"/>
        <v>-1.3147691294156612</v>
      </c>
      <c r="K49" s="65">
        <f t="shared" si="9"/>
        <v>0.6841190698601074</v>
      </c>
      <c r="L49" s="65">
        <f t="shared" si="10"/>
        <v>2.4879298687266131</v>
      </c>
      <c r="M49" s="66">
        <f t="shared" si="11"/>
        <v>1.2161964466390813</v>
      </c>
      <c r="N49" s="66">
        <f t="shared" si="12"/>
        <v>0.9171335419317167</v>
      </c>
      <c r="O49" s="67">
        <f t="shared" si="13"/>
        <v>2.1620999354980555</v>
      </c>
      <c r="P49" s="67">
        <f t="shared" si="14"/>
        <v>-0.65366278486317986</v>
      </c>
    </row>
    <row r="50" spans="1:16">
      <c r="A50" s="68">
        <f t="shared" si="15"/>
        <v>1.8376753507014039</v>
      </c>
      <c r="B50" s="71">
        <f t="shared" si="3"/>
        <v>-1.3770506945755279</v>
      </c>
      <c r="C50" s="71">
        <f t="shared" si="0"/>
        <v>0.91883767535070193</v>
      </c>
      <c r="D50" s="71">
        <f t="shared" si="1"/>
        <v>2.7405312890748257</v>
      </c>
      <c r="E50" s="65">
        <f t="shared" si="2"/>
        <v>-0.50247581557093102</v>
      </c>
      <c r="F50" s="65">
        <f t="shared" si="4"/>
        <v>0.33527720665465993</v>
      </c>
      <c r="G50" s="66">
        <f t="shared" si="5"/>
        <v>0.61613065832128922</v>
      </c>
      <c r="H50" s="66">
        <f t="shared" si="6"/>
        <v>0.9233874205982846</v>
      </c>
      <c r="I50" s="67">
        <f t="shared" si="7"/>
        <v>1.6968863019812175</v>
      </c>
      <c r="J50" s="67">
        <f t="shared" si="8"/>
        <v>-1.1322481236084621</v>
      </c>
      <c r="K50" s="65">
        <f t="shared" si="9"/>
        <v>0.60406353187046791</v>
      </c>
      <c r="L50" s="65">
        <f t="shared" si="10"/>
        <v>2.5531860114272193</v>
      </c>
      <c r="M50" s="66">
        <f t="shared" si="11"/>
        <v>1.1100726627759909</v>
      </c>
      <c r="N50" s="66">
        <f t="shared" si="12"/>
        <v>0.98238968463232257</v>
      </c>
      <c r="O50" s="67">
        <f t="shared" si="13"/>
        <v>2.0399531698709104</v>
      </c>
      <c r="P50" s="67">
        <f t="shared" si="14"/>
        <v>-0.58840664216257399</v>
      </c>
    </row>
    <row r="51" spans="1:16">
      <c r="A51" s="68">
        <f t="shared" si="15"/>
        <v>1.8975951903807626</v>
      </c>
      <c r="B51" s="71">
        <f t="shared" si="3"/>
        <v>-1.6008675065562028</v>
      </c>
      <c r="C51" s="71">
        <f t="shared" si="0"/>
        <v>0.94879759519038132</v>
      </c>
      <c r="D51" s="71">
        <f t="shared" si="1"/>
        <v>3.4629936501865246</v>
      </c>
      <c r="E51" s="65">
        <f t="shared" si="2"/>
        <v>-0.46227849897154061</v>
      </c>
      <c r="F51" s="65">
        <f t="shared" si="4"/>
        <v>0.27398190439629511</v>
      </c>
      <c r="G51" s="66">
        <f t="shared" si="5"/>
        <v>0.51990674403377157</v>
      </c>
      <c r="H51" s="66">
        <f t="shared" si="6"/>
        <v>0.87721745626483383</v>
      </c>
      <c r="I51" s="67">
        <f t="shared" si="7"/>
        <v>1.6646036259261956</v>
      </c>
      <c r="J51" s="67">
        <f t="shared" si="8"/>
        <v>-0.98657253692500724</v>
      </c>
      <c r="K51" s="65">
        <f t="shared" si="9"/>
        <v>0.53737090965924206</v>
      </c>
      <c r="L51" s="65">
        <f t="shared" si="10"/>
        <v>2.6065749992662517</v>
      </c>
      <c r="M51" s="66">
        <f t="shared" si="11"/>
        <v>1.0197124536199131</v>
      </c>
      <c r="N51" s="66">
        <f t="shared" si="12"/>
        <v>1.0357786724713551</v>
      </c>
      <c r="O51" s="67">
        <f t="shared" si="13"/>
        <v>1.9350014475605135</v>
      </c>
      <c r="P51" s="67">
        <f t="shared" si="14"/>
        <v>-0.53501765432354154</v>
      </c>
    </row>
    <row r="52" spans="1:16">
      <c r="A52" s="68">
        <f t="shared" si="15"/>
        <v>1.9575150300601214</v>
      </c>
      <c r="B52" s="71">
        <f t="shared" si="3"/>
        <v>-1.8318650929112779</v>
      </c>
      <c r="C52" s="71">
        <f t="shared" si="0"/>
        <v>0.9787575150300607</v>
      </c>
      <c r="D52" s="71">
        <f t="shared" si="1"/>
        <v>4.3136959918546642</v>
      </c>
      <c r="E52" s="65">
        <f t="shared" si="2"/>
        <v>-0.42466253912429081</v>
      </c>
      <c r="F52" s="65">
        <f t="shared" si="4"/>
        <v>0.22689533914262836</v>
      </c>
      <c r="G52" s="66">
        <f t="shared" si="5"/>
        <v>0.44415103662228356</v>
      </c>
      <c r="H52" s="66">
        <f t="shared" si="6"/>
        <v>0.83128330303929354</v>
      </c>
      <c r="I52" s="67">
        <f t="shared" si="7"/>
        <v>1.6272495599374397</v>
      </c>
      <c r="J52" s="67">
        <f t="shared" si="8"/>
        <v>-0.86943232980490348</v>
      </c>
      <c r="K52" s="65">
        <f t="shared" si="9"/>
        <v>0.48147665266359296</v>
      </c>
      <c r="L52" s="65">
        <f t="shared" si="10"/>
        <v>2.6508864333213267</v>
      </c>
      <c r="M52" s="66">
        <f t="shared" si="11"/>
        <v>0.9424977842120198</v>
      </c>
      <c r="N52" s="66">
        <f t="shared" si="12"/>
        <v>1.0800901065264301</v>
      </c>
      <c r="O52" s="67">
        <f t="shared" si="13"/>
        <v>1.8449535783933897</v>
      </c>
      <c r="P52" s="67">
        <f t="shared" si="14"/>
        <v>-0.49070622026846655</v>
      </c>
    </row>
    <row r="53" spans="1:16">
      <c r="A53" s="68">
        <f t="shared" si="15"/>
        <v>2.0174348697394802</v>
      </c>
      <c r="B53" s="71">
        <f t="shared" si="3"/>
        <v>-2.0700434536407535</v>
      </c>
      <c r="C53" s="71">
        <f t="shared" si="0"/>
        <v>1.0087174348697401</v>
      </c>
      <c r="D53" s="71">
        <f t="shared" si="1"/>
        <v>5.3025907633711267</v>
      </c>
      <c r="E53" s="65">
        <f t="shared" si="2"/>
        <v>-0.39038340803896421</v>
      </c>
      <c r="F53" s="65">
        <f t="shared" si="4"/>
        <v>0.19023105494727016</v>
      </c>
      <c r="G53" s="66">
        <f t="shared" si="5"/>
        <v>0.38377876355794988</v>
      </c>
      <c r="H53" s="66">
        <f t="shared" si="6"/>
        <v>0.78757309994554214</v>
      </c>
      <c r="I53" s="67">
        <f t="shared" si="7"/>
        <v>1.5888774342989533</v>
      </c>
      <c r="J53" s="67">
        <f t="shared" si="8"/>
        <v>-0.7742486598673114</v>
      </c>
      <c r="K53" s="65">
        <f t="shared" si="9"/>
        <v>0.43426611603769844</v>
      </c>
      <c r="L53" s="65">
        <f t="shared" si="10"/>
        <v>2.6881623202401075</v>
      </c>
      <c r="M53" s="66">
        <f t="shared" si="11"/>
        <v>0.87610360524078412</v>
      </c>
      <c r="N53" s="66">
        <f t="shared" si="12"/>
        <v>1.1173659934452111</v>
      </c>
      <c r="O53" s="67">
        <f t="shared" si="13"/>
        <v>1.7674819627172302</v>
      </c>
      <c r="P53" s="67">
        <f t="shared" si="14"/>
        <v>-0.45343033334968552</v>
      </c>
    </row>
    <row r="54" spans="1:16">
      <c r="A54" s="68">
        <f t="shared" si="15"/>
        <v>2.0773547094188389</v>
      </c>
      <c r="B54" s="71">
        <f t="shared" si="3"/>
        <v>-2.3154025887446288</v>
      </c>
      <c r="C54" s="71">
        <f t="shared" si="0"/>
        <v>1.0386773547094195</v>
      </c>
      <c r="D54" s="71">
        <f t="shared" si="1"/>
        <v>6.4399397951514858</v>
      </c>
      <c r="E54" s="65">
        <f t="shared" si="2"/>
        <v>-0.35953792463834106</v>
      </c>
      <c r="F54" s="65">
        <f t="shared" si="4"/>
        <v>0.16128681132879857</v>
      </c>
      <c r="G54" s="66">
        <f t="shared" si="5"/>
        <v>0.33504991708102744</v>
      </c>
      <c r="H54" s="66">
        <f t="shared" si="6"/>
        <v>0.74688780096213336</v>
      </c>
      <c r="I54" s="67">
        <f t="shared" si="7"/>
        <v>1.5515508907361681</v>
      </c>
      <c r="J54" s="67">
        <f t="shared" si="8"/>
        <v>-0.69601752313866383</v>
      </c>
      <c r="K54" s="65">
        <f t="shared" si="9"/>
        <v>0.39405704506055578</v>
      </c>
      <c r="L54" s="65">
        <f t="shared" si="10"/>
        <v>2.7199079814788001</v>
      </c>
      <c r="M54" s="66">
        <f t="shared" si="11"/>
        <v>0.81859625833621719</v>
      </c>
      <c r="N54" s="66">
        <f t="shared" si="12"/>
        <v>1.1491116546839035</v>
      </c>
      <c r="O54" s="67">
        <f t="shared" si="13"/>
        <v>1.7005147923673811</v>
      </c>
      <c r="P54" s="67">
        <f t="shared" si="14"/>
        <v>-0.4216846721109932</v>
      </c>
    </row>
    <row r="55" spans="1:16">
      <c r="A55" s="68">
        <f t="shared" si="15"/>
        <v>2.1372745490981977</v>
      </c>
      <c r="B55" s="71">
        <f t="shared" si="3"/>
        <v>-2.5679424982229042</v>
      </c>
      <c r="C55" s="71">
        <f t="shared" si="0"/>
        <v>1.0686372745490988</v>
      </c>
      <c r="D55" s="71">
        <f t="shared" si="1"/>
        <v>7.7363142987350164</v>
      </c>
      <c r="E55" s="65">
        <f t="shared" si="2"/>
        <v>-0.33193357961720799</v>
      </c>
      <c r="F55" s="65">
        <f t="shared" si="4"/>
        <v>0.13813260853735404</v>
      </c>
      <c r="G55" s="66">
        <f t="shared" si="5"/>
        <v>0.29522730862743118</v>
      </c>
      <c r="H55" s="66">
        <f t="shared" si="6"/>
        <v>0.70943319170691888</v>
      </c>
      <c r="I55" s="67">
        <f t="shared" si="7"/>
        <v>1.5162535049207002</v>
      </c>
      <c r="J55" s="67">
        <f t="shared" si="8"/>
        <v>-0.63098181292816746</v>
      </c>
      <c r="K55" s="65">
        <f t="shared" si="9"/>
        <v>0.35952818918525326</v>
      </c>
      <c r="L55" s="65">
        <f t="shared" si="10"/>
        <v>2.7472458332135461</v>
      </c>
      <c r="M55" s="66">
        <f t="shared" si="11"/>
        <v>0.76841044842900363</v>
      </c>
      <c r="N55" s="66">
        <f t="shared" si="12"/>
        <v>1.1764495064186495</v>
      </c>
      <c r="O55" s="67">
        <f t="shared" si="13"/>
        <v>1.6423040946884424</v>
      </c>
      <c r="P55" s="67">
        <f t="shared" si="14"/>
        <v>-0.39434682037624702</v>
      </c>
    </row>
    <row r="56" spans="1:16">
      <c r="A56" s="68">
        <f t="shared" si="15"/>
        <v>2.1971943887775565</v>
      </c>
      <c r="B56" s="71">
        <f t="shared" si="3"/>
        <v>-2.8276631820755798</v>
      </c>
      <c r="C56" s="71">
        <f t="shared" si="0"/>
        <v>1.0985971943887782</v>
      </c>
      <c r="D56" s="71">
        <f t="shared" si="1"/>
        <v>9.202594866784688</v>
      </c>
      <c r="E56" s="65">
        <f t="shared" si="2"/>
        <v>-0.30726802852982077</v>
      </c>
      <c r="F56" s="65">
        <f t="shared" si="4"/>
        <v>0.11937906756647423</v>
      </c>
      <c r="G56" s="66">
        <f t="shared" si="5"/>
        <v>0.26229901739455397</v>
      </c>
      <c r="H56" s="66">
        <f t="shared" si="6"/>
        <v>0.67512758813646434</v>
      </c>
      <c r="I56" s="67">
        <f t="shared" si="7"/>
        <v>1.4833865483623647</v>
      </c>
      <c r="J56" s="67">
        <f t="shared" si="8"/>
        <v>-0.57632192920118064</v>
      </c>
      <c r="K56" s="65">
        <f t="shared" si="9"/>
        <v>0.32964375184377992</v>
      </c>
      <c r="L56" s="65">
        <f t="shared" si="10"/>
        <v>2.7710238324657652</v>
      </c>
      <c r="M56" s="66">
        <f t="shared" si="11"/>
        <v>0.72429140184673457</v>
      </c>
      <c r="N56" s="66">
        <f t="shared" si="12"/>
        <v>1.2002275056708687</v>
      </c>
      <c r="O56" s="67">
        <f t="shared" si="13"/>
        <v>1.5914090039774755</v>
      </c>
      <c r="P56" s="67">
        <f t="shared" si="14"/>
        <v>-0.37056882112402795</v>
      </c>
    </row>
    <row r="57" spans="1:16">
      <c r="A57" s="68">
        <f t="shared" si="15"/>
        <v>2.2571142284569152</v>
      </c>
      <c r="B57" s="71">
        <f t="shared" si="3"/>
        <v>-3.0945646403026554</v>
      </c>
      <c r="C57" s="71">
        <f t="shared" si="0"/>
        <v>1.1285571142284576</v>
      </c>
      <c r="D57" s="71">
        <f t="shared" si="1"/>
        <v>10.849971473087168</v>
      </c>
      <c r="E57" s="65">
        <f t="shared" si="2"/>
        <v>-0.28521408079077204</v>
      </c>
      <c r="F57" s="65">
        <f t="shared" si="4"/>
        <v>0.10401475405053269</v>
      </c>
      <c r="G57" s="66">
        <f t="shared" si="5"/>
        <v>0.23477318133690389</v>
      </c>
      <c r="H57" s="66">
        <f t="shared" si="6"/>
        <v>0.64376075990911175</v>
      </c>
      <c r="I57" s="67">
        <f t="shared" si="7"/>
        <v>1.4530415709130922</v>
      </c>
      <c r="J57" s="67">
        <f t="shared" si="8"/>
        <v>-0.52990988805562123</v>
      </c>
      <c r="K57" s="65">
        <f t="shared" si="9"/>
        <v>0.30358876945881552</v>
      </c>
      <c r="L57" s="65">
        <f t="shared" si="10"/>
        <v>2.7918912854248412</v>
      </c>
      <c r="M57" s="66">
        <f t="shared" si="11"/>
        <v>0.68523453114521882</v>
      </c>
      <c r="N57" s="66">
        <f t="shared" si="12"/>
        <v>1.2210949586299447</v>
      </c>
      <c r="O57" s="67">
        <f t="shared" si="13"/>
        <v>1.5466526100778764</v>
      </c>
      <c r="P57" s="67">
        <f t="shared" si="14"/>
        <v>-0.34970136816495195</v>
      </c>
    </row>
    <row r="58" spans="1:16">
      <c r="A58" s="68">
        <f t="shared" si="15"/>
        <v>2.317034068136274</v>
      </c>
      <c r="B58" s="71">
        <f t="shared" si="3"/>
        <v>-3.3686468729041312</v>
      </c>
      <c r="C58" s="71">
        <f t="shared" si="0"/>
        <v>1.158517034068137</v>
      </c>
      <c r="D58" s="71">
        <f t="shared" si="1"/>
        <v>12.689943472552814</v>
      </c>
      <c r="E58" s="65">
        <f t="shared" si="2"/>
        <v>-0.26545798885473415</v>
      </c>
      <c r="F58" s="65">
        <f t="shared" si="4"/>
        <v>9.1294105176583581E-2</v>
      </c>
      <c r="G58" s="66">
        <f t="shared" si="5"/>
        <v>0.21153155191416032</v>
      </c>
      <c r="H58" s="66">
        <f t="shared" si="6"/>
        <v>0.6150752038353583</v>
      </c>
      <c r="I58" s="67">
        <f t="shared" si="7"/>
        <v>1.4251502017523883</v>
      </c>
      <c r="J58" s="67">
        <f t="shared" si="8"/>
        <v>-0.49012581227084628</v>
      </c>
      <c r="K58" s="65">
        <f t="shared" si="9"/>
        <v>0.28071793225013836</v>
      </c>
      <c r="L58" s="65">
        <f t="shared" si="10"/>
        <v>2.8103519822937342</v>
      </c>
      <c r="M58" s="66">
        <f t="shared" si="11"/>
        <v>0.65043301256034103</v>
      </c>
      <c r="N58" s="66">
        <f t="shared" si="12"/>
        <v>1.2395556554988376</v>
      </c>
      <c r="O58" s="67">
        <f t="shared" si="13"/>
        <v>1.5070754491428191</v>
      </c>
      <c r="P58" s="67">
        <f t="shared" si="14"/>
        <v>-0.33124067129605894</v>
      </c>
    </row>
    <row r="59" spans="1:16">
      <c r="A59" s="68">
        <f t="shared" si="15"/>
        <v>2.3769539078156328</v>
      </c>
      <c r="B59" s="71">
        <f t="shared" si="3"/>
        <v>-3.649909879880008</v>
      </c>
      <c r="C59" s="71">
        <f t="shared" si="0"/>
        <v>1.1884769539078164</v>
      </c>
      <c r="D59" s="71">
        <f t="shared" si="1"/>
        <v>14.734319601215697</v>
      </c>
      <c r="E59" s="65">
        <f t="shared" si="2"/>
        <v>-0.24771485746643246</v>
      </c>
      <c r="F59" s="65">
        <f t="shared" si="4"/>
        <v>8.0660457087530377E-2</v>
      </c>
      <c r="G59" s="66">
        <f t="shared" si="5"/>
        <v>0.19172618868040048</v>
      </c>
      <c r="H59" s="66">
        <f t="shared" si="6"/>
        <v>0.58880679847882911</v>
      </c>
      <c r="I59" s="67">
        <f t="shared" si="7"/>
        <v>1.3995666205926647</v>
      </c>
      <c r="J59" s="67">
        <f t="shared" si="8"/>
        <v>-0.45572431341447522</v>
      </c>
      <c r="K59" s="65">
        <f t="shared" si="9"/>
        <v>0.2605163333597037</v>
      </c>
      <c r="L59" s="65">
        <f t="shared" si="10"/>
        <v>2.8268017479303165</v>
      </c>
      <c r="M59" s="66">
        <f t="shared" si="11"/>
        <v>0.61923531662914788</v>
      </c>
      <c r="N59" s="66">
        <f t="shared" si="12"/>
        <v>1.2560054211354199</v>
      </c>
      <c r="O59" s="67">
        <f t="shared" si="13"/>
        <v>1.4718938057191038</v>
      </c>
      <c r="P59" s="67">
        <f t="shared" si="14"/>
        <v>-0.31479090565947676</v>
      </c>
    </row>
    <row r="60" spans="1:16">
      <c r="A60" s="68">
        <f t="shared" si="15"/>
        <v>2.4368737474949915</v>
      </c>
      <c r="B60" s="71">
        <f t="shared" si="3"/>
        <v>-3.9383536612302841</v>
      </c>
      <c r="C60" s="71">
        <f t="shared" si="0"/>
        <v>1.2184368737474958</v>
      </c>
      <c r="D60" s="71">
        <f t="shared" si="1"/>
        <v>16.995217976233555</v>
      </c>
      <c r="E60" s="65">
        <f t="shared" si="2"/>
        <v>-0.23173304789251628</v>
      </c>
      <c r="F60" s="65">
        <f t="shared" si="4"/>
        <v>7.169292417734105E-2</v>
      </c>
      <c r="G60" s="66">
        <f t="shared" si="5"/>
        <v>0.17470660480891137</v>
      </c>
      <c r="H60" s="66">
        <f t="shared" si="6"/>
        <v>0.5647041808362725</v>
      </c>
      <c r="I60" s="67">
        <f t="shared" si="7"/>
        <v>1.3761127933805768</v>
      </c>
      <c r="J60" s="67">
        <f t="shared" si="8"/>
        <v>-0.42573793877281835</v>
      </c>
      <c r="K60" s="65">
        <f t="shared" si="9"/>
        <v>0.24256974432656109</v>
      </c>
      <c r="L60" s="65">
        <f t="shared" si="10"/>
        <v>2.841555269392114</v>
      </c>
      <c r="M60" s="66">
        <f t="shared" si="11"/>
        <v>0.59111184188596888</v>
      </c>
      <c r="N60" s="66">
        <f t="shared" si="12"/>
        <v>1.2707589425972174</v>
      </c>
      <c r="O60" s="67">
        <f t="shared" si="13"/>
        <v>1.440464929325328</v>
      </c>
      <c r="P60" s="67">
        <f t="shared" si="14"/>
        <v>-0.30003738419767911</v>
      </c>
    </row>
    <row r="61" spans="1:16">
      <c r="A61" s="68">
        <f t="shared" si="15"/>
        <v>2.4967935871743503</v>
      </c>
      <c r="B61" s="71">
        <f t="shared" si="3"/>
        <v>-4.2339782169549602</v>
      </c>
      <c r="C61" s="71">
        <f t="shared" si="0"/>
        <v>1.2483967935871751</v>
      </c>
      <c r="D61" s="71">
        <f t="shared" si="1"/>
        <v>19.485066095887845</v>
      </c>
      <c r="E61" s="65">
        <f t="shared" si="2"/>
        <v>-0.21729350037198511</v>
      </c>
      <c r="F61" s="65">
        <f t="shared" si="4"/>
        <v>6.4069415389390871E-2</v>
      </c>
      <c r="G61" s="66">
        <f t="shared" si="5"/>
        <v>0.15996810547824075</v>
      </c>
      <c r="H61" s="66">
        <f t="shared" si="6"/>
        <v>0.5425370182634397</v>
      </c>
      <c r="I61" s="67">
        <f t="shared" si="7"/>
        <v>1.3546029480048496</v>
      </c>
      <c r="J61" s="67">
        <f t="shared" si="8"/>
        <v>-0.39940733991050159</v>
      </c>
      <c r="K61" s="65">
        <f t="shared" si="9"/>
        <v>0.22654217111224173</v>
      </c>
      <c r="L61" s="65">
        <f t="shared" si="10"/>
        <v>2.8548654939074751</v>
      </c>
      <c r="M61" s="66">
        <f t="shared" si="11"/>
        <v>0.56562904005759951</v>
      </c>
      <c r="N61" s="66">
        <f t="shared" si="12"/>
        <v>1.2840691671125786</v>
      </c>
      <c r="O61" s="67">
        <f t="shared" si="13"/>
        <v>1.4122589599353981</v>
      </c>
      <c r="P61" s="67">
        <f t="shared" si="14"/>
        <v>-0.28672715968231816</v>
      </c>
    </row>
    <row r="62" spans="1:16">
      <c r="A62" s="68">
        <f t="shared" si="15"/>
        <v>2.5567134268537091</v>
      </c>
      <c r="B62" s="71">
        <f t="shared" si="3"/>
        <v>-4.5367835470540365</v>
      </c>
      <c r="C62" s="71">
        <f t="shared" si="0"/>
        <v>1.2783567134268545</v>
      </c>
      <c r="D62" s="71">
        <f t="shared" si="1"/>
        <v>22.216600839583716</v>
      </c>
      <c r="E62" s="65">
        <f t="shared" si="2"/>
        <v>-0.20420691625204734</v>
      </c>
      <c r="F62" s="65">
        <f t="shared" si="4"/>
        <v>5.754060770400049E-2</v>
      </c>
      <c r="G62" s="66">
        <f t="shared" si="5"/>
        <v>0.14711484430614002</v>
      </c>
      <c r="H62" s="66">
        <f t="shared" si="6"/>
        <v>0.52209856463800031</v>
      </c>
      <c r="I62" s="67">
        <f t="shared" si="7"/>
        <v>1.3348564103510245</v>
      </c>
      <c r="J62" s="67">
        <f t="shared" si="8"/>
        <v>-0.37613049772700113</v>
      </c>
      <c r="K62" s="65">
        <f t="shared" si="9"/>
        <v>0.21215887014243914</v>
      </c>
      <c r="L62" s="65">
        <f t="shared" si="10"/>
        <v>2.8669378282870865</v>
      </c>
      <c r="M62" s="66">
        <f t="shared" si="11"/>
        <v>0.54242943191928661</v>
      </c>
      <c r="N62" s="66">
        <f t="shared" si="12"/>
        <v>1.29614150149219</v>
      </c>
      <c r="O62" s="67">
        <f t="shared" si="13"/>
        <v>1.3868366117086701</v>
      </c>
      <c r="P62" s="67">
        <f t="shared" si="14"/>
        <v>-0.27465482530270652</v>
      </c>
    </row>
    <row r="63" spans="1:16">
      <c r="A63" s="68">
        <f t="shared" si="15"/>
        <v>2.6166332665330678</v>
      </c>
      <c r="B63" s="71">
        <f t="shared" si="3"/>
        <v>-4.8467696515275129</v>
      </c>
      <c r="C63" s="71">
        <f t="shared" si="0"/>
        <v>1.3083166332665339</v>
      </c>
      <c r="D63" s="71">
        <f t="shared" si="1"/>
        <v>25.202868467850006</v>
      </c>
      <c r="E63" s="65">
        <f t="shared" si="2"/>
        <v>-0.19231023872184572</v>
      </c>
      <c r="F63" s="65">
        <f t="shared" si="4"/>
        <v>5.1911417739432544E-2</v>
      </c>
      <c r="G63" s="66">
        <f t="shared" si="5"/>
        <v>0.13583314256989401</v>
      </c>
      <c r="H63" s="66">
        <f t="shared" si="6"/>
        <v>0.50320536813449723</v>
      </c>
      <c r="I63" s="67">
        <f t="shared" si="7"/>
        <v>1.3167039061587444</v>
      </c>
      <c r="J63" s="67">
        <f t="shared" si="8"/>
        <v>-0.35542551954611368</v>
      </c>
      <c r="K63" s="65">
        <f t="shared" si="9"/>
        <v>0.19919343164113409</v>
      </c>
      <c r="L63" s="65">
        <f t="shared" si="10"/>
        <v>2.8779406598466393</v>
      </c>
      <c r="M63" s="66">
        <f t="shared" si="11"/>
        <v>0.52121615970707202</v>
      </c>
      <c r="N63" s="66">
        <f t="shared" si="12"/>
        <v>1.3071443330517429</v>
      </c>
      <c r="O63" s="67">
        <f t="shared" si="13"/>
        <v>1.363831542544137</v>
      </c>
      <c r="P63" s="67">
        <f t="shared" si="14"/>
        <v>-0.26365199374315368</v>
      </c>
    </row>
    <row r="64" spans="1:16">
      <c r="A64" s="68">
        <f t="shared" si="15"/>
        <v>2.6765531062124266</v>
      </c>
      <c r="B64" s="71">
        <f t="shared" si="3"/>
        <v>-5.1639365303753895</v>
      </c>
      <c r="C64" s="71">
        <f t="shared" si="0"/>
        <v>1.3382765531062133</v>
      </c>
      <c r="D64" s="71">
        <f t="shared" si="1"/>
        <v>28.457224622339265</v>
      </c>
      <c r="E64" s="65">
        <f t="shared" si="2"/>
        <v>-0.18146311170210314</v>
      </c>
      <c r="F64" s="65">
        <f t="shared" si="4"/>
        <v>4.7027655397415324E-2</v>
      </c>
      <c r="G64" s="66">
        <f t="shared" si="5"/>
        <v>0.12587201713183957</v>
      </c>
      <c r="H64" s="66">
        <f t="shared" si="6"/>
        <v>0.48569565528923669</v>
      </c>
      <c r="I64" s="67">
        <f t="shared" si="7"/>
        <v>1.2999902148382865</v>
      </c>
      <c r="J64" s="67">
        <f t="shared" si="8"/>
        <v>-0.33690313843944897</v>
      </c>
      <c r="K64" s="65">
        <f t="shared" si="9"/>
        <v>0.18745789202054952</v>
      </c>
      <c r="L64" s="65">
        <f t="shared" si="10"/>
        <v>2.8880132437804331</v>
      </c>
      <c r="M64" s="66">
        <f t="shared" si="11"/>
        <v>0.5017410031716355</v>
      </c>
      <c r="N64" s="66">
        <f t="shared" si="12"/>
        <v>1.3172169169855368</v>
      </c>
      <c r="O64" s="67">
        <f t="shared" si="13"/>
        <v>1.3429364405531801</v>
      </c>
      <c r="P64" s="67">
        <f t="shared" si="14"/>
        <v>-0.25357940980935972</v>
      </c>
    </row>
    <row r="65" spans="1:16">
      <c r="A65" s="68">
        <f t="shared" si="15"/>
        <v>2.7364729458917854</v>
      </c>
      <c r="B65" s="71">
        <f t="shared" si="3"/>
        <v>-5.4882841835976661</v>
      </c>
      <c r="C65" s="71">
        <f t="shared" si="0"/>
        <v>1.3682364729458927</v>
      </c>
      <c r="D65" s="71">
        <f t="shared" si="1"/>
        <v>31.993334325827718</v>
      </c>
      <c r="E65" s="65">
        <f t="shared" si="2"/>
        <v>-0.17154461387811837</v>
      </c>
      <c r="F65" s="65">
        <f t="shared" si="4"/>
        <v>4.2766298098580395E-2</v>
      </c>
      <c r="G65" s="66">
        <f t="shared" si="5"/>
        <v>0.11702881774270855</v>
      </c>
      <c r="H65" s="66">
        <f t="shared" si="6"/>
        <v>0.46942719489092344</v>
      </c>
      <c r="I65" s="67">
        <f t="shared" si="7"/>
        <v>1.2845748188848825</v>
      </c>
      <c r="J65" s="67">
        <f t="shared" si="8"/>
        <v>-0.32024619364262252</v>
      </c>
      <c r="K65" s="65">
        <f t="shared" si="9"/>
        <v>0.17679510967119358</v>
      </c>
      <c r="L65" s="65">
        <f t="shared" si="10"/>
        <v>2.8972716828494862</v>
      </c>
      <c r="M65" s="66">
        <f t="shared" si="11"/>
        <v>0.48379503458119238</v>
      </c>
      <c r="N65" s="66">
        <f t="shared" si="12"/>
        <v>1.3264753560545897</v>
      </c>
      <c r="O65" s="67">
        <f t="shared" si="13"/>
        <v>1.3238920234882137</v>
      </c>
      <c r="P65" s="67">
        <f t="shared" si="14"/>
        <v>-0.24432097074030709</v>
      </c>
    </row>
    <row r="66" spans="1:16">
      <c r="A66" s="68">
        <f t="shared" si="15"/>
        <v>2.7963927855711441</v>
      </c>
      <c r="B66" s="71">
        <f t="shared" si="3"/>
        <v>-5.8198126111943429</v>
      </c>
      <c r="C66" s="71">
        <f t="shared" si="0"/>
        <v>1.3981963927855721</v>
      </c>
      <c r="D66" s="71">
        <f t="shared" si="1"/>
        <v>35.825171982215302</v>
      </c>
      <c r="E66" s="65">
        <f t="shared" si="2"/>
        <v>-0.16245037467185011</v>
      </c>
      <c r="F66" s="65">
        <f t="shared" si="4"/>
        <v>3.9028323254935916E-2</v>
      </c>
      <c r="G66" s="66">
        <f t="shared" si="5"/>
        <v>0.10913852158304131</v>
      </c>
      <c r="H66" s="66">
        <f t="shared" si="6"/>
        <v>0.45427505574569099</v>
      </c>
      <c r="I66" s="67">
        <f t="shared" si="7"/>
        <v>1.2703314885521797</v>
      </c>
      <c r="J66" s="67">
        <f t="shared" si="8"/>
        <v>-0.30519417438271734</v>
      </c>
      <c r="K66" s="65">
        <f t="shared" si="9"/>
        <v>0.16707284114156989</v>
      </c>
      <c r="L66" s="65">
        <f t="shared" si="10"/>
        <v>2.9058135092377344</v>
      </c>
      <c r="M66" s="66">
        <f t="shared" si="11"/>
        <v>0.46720128763315993</v>
      </c>
      <c r="N66" s="66">
        <f t="shared" si="12"/>
        <v>1.3350171824428376</v>
      </c>
      <c r="O66" s="67">
        <f t="shared" si="13"/>
        <v>1.3064783101469175</v>
      </c>
      <c r="P66" s="67">
        <f t="shared" si="14"/>
        <v>-0.23577914435205888</v>
      </c>
    </row>
    <row r="67" spans="1:16">
      <c r="A67" s="68">
        <f t="shared" si="15"/>
        <v>2.8563126252505029</v>
      </c>
      <c r="B67" s="71">
        <f t="shared" si="3"/>
        <v>-6.1585218131654198</v>
      </c>
      <c r="C67" s="71">
        <f t="shared" si="0"/>
        <v>1.4281563126252514</v>
      </c>
      <c r="D67" s="71">
        <f t="shared" si="1"/>
        <v>39.967021376525643</v>
      </c>
      <c r="E67" s="65">
        <f t="shared" si="2"/>
        <v>-0.15409008730339321</v>
      </c>
      <c r="F67" s="65">
        <f t="shared" si="4"/>
        <v>3.5733368748466936E-2</v>
      </c>
      <c r="G67" s="66">
        <f t="shared" si="5"/>
        <v>0.10206567229897787</v>
      </c>
      <c r="H67" s="66">
        <f t="shared" si="6"/>
        <v>0.44012946179063428</v>
      </c>
      <c r="I67" s="67">
        <f t="shared" si="7"/>
        <v>1.2571473384572975</v>
      </c>
      <c r="J67" s="67">
        <f t="shared" si="8"/>
        <v>-0.29153146839225103</v>
      </c>
      <c r="K67" s="65">
        <f t="shared" si="9"/>
        <v>0.15817910306763425</v>
      </c>
      <c r="L67" s="65">
        <f t="shared" si="10"/>
        <v>2.9137212307643647</v>
      </c>
      <c r="M67" s="66">
        <f t="shared" si="11"/>
        <v>0.45180896914288426</v>
      </c>
      <c r="N67" s="66">
        <f t="shared" si="12"/>
        <v>1.3429249039694682</v>
      </c>
      <c r="O67" s="67">
        <f t="shared" si="13"/>
        <v>1.2905076627642353</v>
      </c>
      <c r="P67" s="67">
        <f t="shared" si="14"/>
        <v>-0.22787142282542844</v>
      </c>
    </row>
    <row r="68" spans="1:16">
      <c r="A68" s="68">
        <f t="shared" si="15"/>
        <v>2.9162324649298617</v>
      </c>
      <c r="B68" s="71">
        <f t="shared" si="3"/>
        <v>-6.5044117895108968</v>
      </c>
      <c r="C68" s="71">
        <f t="shared" si="0"/>
        <v>1.4581162324649308</v>
      </c>
      <c r="D68" s="71">
        <f t="shared" si="1"/>
        <v>44.43347567490607</v>
      </c>
      <c r="E68" s="65">
        <f t="shared" si="2"/>
        <v>-0.14638539278583337</v>
      </c>
      <c r="F68" s="65">
        <f t="shared" si="4"/>
        <v>3.2815714060568213E-2</v>
      </c>
      <c r="G68" s="66">
        <f t="shared" si="5"/>
        <v>9.569825070328436E-2</v>
      </c>
      <c r="H68" s="66">
        <f t="shared" si="6"/>
        <v>0.42689383483355686</v>
      </c>
      <c r="I68" s="67">
        <f t="shared" si="7"/>
        <v>1.2449216602200248</v>
      </c>
      <c r="J68" s="67">
        <f t="shared" si="8"/>
        <v>-0.27907834553791483</v>
      </c>
      <c r="K68" s="65">
        <f t="shared" si="9"/>
        <v>0.15001851322542725</v>
      </c>
      <c r="L68" s="65">
        <f t="shared" si="10"/>
        <v>2.9210651016267519</v>
      </c>
      <c r="M68" s="66">
        <f t="shared" si="11"/>
        <v>0.43748885860850079</v>
      </c>
      <c r="N68" s="66">
        <f t="shared" si="12"/>
        <v>1.3502687748318551</v>
      </c>
      <c r="O68" s="67">
        <f t="shared" si="13"/>
        <v>1.27581921251922</v>
      </c>
      <c r="P68" s="67">
        <f t="shared" si="14"/>
        <v>-0.22052755196304138</v>
      </c>
    </row>
    <row r="69" spans="1:16">
      <c r="A69" s="68">
        <f t="shared" si="15"/>
        <v>2.9761523046092204</v>
      </c>
      <c r="B69" s="71">
        <f t="shared" si="3"/>
        <v>-6.8574825402307731</v>
      </c>
      <c r="C69" s="71">
        <f t="shared" si="0"/>
        <v>1.4880761523046102</v>
      </c>
      <c r="D69" s="71">
        <f t="shared" si="1"/>
        <v>49.239437424627589</v>
      </c>
      <c r="E69" s="65">
        <f t="shared" si="2"/>
        <v>-0.13926809279102234</v>
      </c>
      <c r="F69" s="65">
        <f t="shared" si="4"/>
        <v>3.0221225711249376E-2</v>
      </c>
      <c r="G69" s="66">
        <f t="shared" si="5"/>
        <v>8.9942970548650261E-2</v>
      </c>
      <c r="H69" s="66">
        <f t="shared" si="6"/>
        <v>0.41448305531853191</v>
      </c>
      <c r="I69" s="67">
        <f t="shared" si="7"/>
        <v>1.2335647003077197</v>
      </c>
      <c r="J69" s="67">
        <f t="shared" si="8"/>
        <v>-0.26768397908176472</v>
      </c>
      <c r="K69" s="65">
        <f t="shared" si="9"/>
        <v>0.14250938268457655</v>
      </c>
      <c r="L69" s="65">
        <f t="shared" si="10"/>
        <v>2.9279053066069349</v>
      </c>
      <c r="M69" s="66">
        <f t="shared" si="11"/>
        <v>0.42412962770513984</v>
      </c>
      <c r="N69" s="66">
        <f t="shared" si="12"/>
        <v>1.3571089798120386</v>
      </c>
      <c r="O69" s="67">
        <f t="shared" si="13"/>
        <v>1.2622743689477027</v>
      </c>
      <c r="P69" s="67">
        <f t="shared" si="14"/>
        <v>-0.21368734698285813</v>
      </c>
    </row>
    <row r="70" spans="1:16">
      <c r="A70" s="68">
        <f t="shared" si="15"/>
        <v>3.0360721442885792</v>
      </c>
      <c r="B70" s="71">
        <f t="shared" si="3"/>
        <v>-7.2177340653250504</v>
      </c>
      <c r="C70" s="71">
        <f t="shared" si="0"/>
        <v>1.5180360721442896</v>
      </c>
      <c r="D70" s="71">
        <f t="shared" si="1"/>
        <v>54.400118554084941</v>
      </c>
      <c r="E70" s="65">
        <f t="shared" si="2"/>
        <v>-0.13267864587738232</v>
      </c>
      <c r="F70" s="65">
        <f t="shared" si="4"/>
        <v>2.7905014042111851E-2</v>
      </c>
      <c r="G70" s="66">
        <f t="shared" si="5"/>
        <v>8.4721635819237445E-2</v>
      </c>
      <c r="H70" s="66">
        <f t="shared" si="6"/>
        <v>0.4028219408902492</v>
      </c>
      <c r="I70" s="67">
        <f t="shared" si="7"/>
        <v>1.2229964738451462</v>
      </c>
      <c r="J70" s="67">
        <f t="shared" si="8"/>
        <v>-0.25722099852934832</v>
      </c>
      <c r="K70" s="65">
        <f t="shared" si="9"/>
        <v>0.1355813884002752</v>
      </c>
      <c r="L70" s="65">
        <f t="shared" si="10"/>
        <v>2.9342936973829707</v>
      </c>
      <c r="M70" s="66">
        <f t="shared" si="11"/>
        <v>0.4116348766060462</v>
      </c>
      <c r="N70" s="66">
        <f t="shared" si="12"/>
        <v>1.3634973705880744</v>
      </c>
      <c r="O70" s="67">
        <f t="shared" si="13"/>
        <v>1.2497531824812835</v>
      </c>
      <c r="P70" s="67">
        <f t="shared" si="14"/>
        <v>-0.2072989562068222</v>
      </c>
    </row>
    <row r="71" spans="1:16">
      <c r="A71" s="68">
        <f t="shared" si="15"/>
        <v>3.095991983967938</v>
      </c>
      <c r="B71" s="71">
        <f t="shared" si="3"/>
        <v>-7.5851663647937286</v>
      </c>
      <c r="C71" s="71">
        <f t="shared" si="0"/>
        <v>1.547995991983969</v>
      </c>
      <c r="D71" s="71">
        <f t="shared" si="1"/>
        <v>59.931040372796545</v>
      </c>
      <c r="E71" s="65">
        <f t="shared" si="2"/>
        <v>-0.12656490388971675</v>
      </c>
      <c r="F71" s="65">
        <f t="shared" si="4"/>
        <v>2.5829619882364398E-2</v>
      </c>
      <c r="G71" s="66">
        <f t="shared" si="5"/>
        <v>7.9968296104739045E-2</v>
      </c>
      <c r="H71" s="66">
        <f t="shared" si="6"/>
        <v>0.39184392789423556</v>
      </c>
      <c r="I71" s="67">
        <f t="shared" si="7"/>
        <v>1.213145659727064</v>
      </c>
      <c r="J71" s="67">
        <f t="shared" si="8"/>
        <v>-0.24758120371184655</v>
      </c>
      <c r="K71" s="65">
        <f t="shared" si="9"/>
        <v>0.12917369763183476</v>
      </c>
      <c r="L71" s="65">
        <f t="shared" si="10"/>
        <v>2.9402751837062997</v>
      </c>
      <c r="M71" s="66">
        <f t="shared" si="11"/>
        <v>0.39992073240765863</v>
      </c>
      <c r="N71" s="66">
        <f t="shared" si="12"/>
        <v>1.3694788569114034</v>
      </c>
      <c r="O71" s="67">
        <f t="shared" si="13"/>
        <v>1.2381513817566978</v>
      </c>
      <c r="P71" s="67">
        <f t="shared" si="14"/>
        <v>-0.20131746988349325</v>
      </c>
    </row>
    <row r="72" spans="1:16">
      <c r="A72" s="68">
        <f t="shared" si="15"/>
        <v>3.1559118236472967</v>
      </c>
      <c r="B72" s="71">
        <f t="shared" si="3"/>
        <v>-7.9597794386368061</v>
      </c>
      <c r="C72" s="71">
        <f t="shared" si="0"/>
        <v>1.5779559118236484</v>
      </c>
      <c r="D72" s="71">
        <f t="shared" si="1"/>
        <v>65.848033571404471</v>
      </c>
      <c r="E72" s="65">
        <f t="shared" si="2"/>
        <v>-0.12088105000136957</v>
      </c>
      <c r="F72" s="65">
        <f t="shared" si="4"/>
        <v>2.3963599613229757E-2</v>
      </c>
      <c r="G72" s="66">
        <f t="shared" si="5"/>
        <v>7.5627007356541584E-2</v>
      </c>
      <c r="H72" s="66">
        <f t="shared" si="6"/>
        <v>0.38148993495422229</v>
      </c>
      <c r="I72" s="67">
        <f t="shared" si="7"/>
        <v>1.2039485963244683</v>
      </c>
      <c r="J72" s="67">
        <f t="shared" si="8"/>
        <v>-0.23867216670357067</v>
      </c>
      <c r="K72" s="65">
        <f t="shared" si="9"/>
        <v>0.12323344657947694</v>
      </c>
      <c r="L72" s="65">
        <f t="shared" si="10"/>
        <v>2.9458888563435015</v>
      </c>
      <c r="M72" s="66">
        <f t="shared" si="11"/>
        <v>0.38891389112897873</v>
      </c>
      <c r="N72" s="66">
        <f t="shared" si="12"/>
        <v>1.3750925295486049</v>
      </c>
      <c r="O72" s="67">
        <f t="shared" si="13"/>
        <v>1.2273779473946216</v>
      </c>
      <c r="P72" s="67">
        <f t="shared" si="14"/>
        <v>-0.19570379724629169</v>
      </c>
    </row>
    <row r="73" spans="1:16">
      <c r="A73" s="68">
        <f t="shared" si="15"/>
        <v>3.2158316633266555</v>
      </c>
      <c r="B73" s="71">
        <f t="shared" si="3"/>
        <v>-8.3415732868542829</v>
      </c>
      <c r="C73" s="71">
        <f t="shared" si="0"/>
        <v>1.6079158316633277</v>
      </c>
      <c r="D73" s="71">
        <f t="shared" si="1"/>
        <v>72.167238221674538</v>
      </c>
      <c r="E73" s="65">
        <f t="shared" si="2"/>
        <v>-0.11558670516435247</v>
      </c>
      <c r="F73" s="65">
        <f t="shared" si="4"/>
        <v>2.2280412432083486E-2</v>
      </c>
      <c r="G73" s="66">
        <f t="shared" si="5"/>
        <v>7.1650055771070933E-2</v>
      </c>
      <c r="H73" s="66">
        <f t="shared" si="6"/>
        <v>0.37170738632712735</v>
      </c>
      <c r="I73" s="67">
        <f t="shared" si="7"/>
        <v>1.1953483824431697</v>
      </c>
      <c r="J73" s="67">
        <f t="shared" si="8"/>
        <v>-0.23041451802773066</v>
      </c>
      <c r="K73" s="65">
        <f t="shared" si="9"/>
        <v>0.11771449863502238</v>
      </c>
      <c r="L73" s="65">
        <f t="shared" si="10"/>
        <v>2.9511688998532311</v>
      </c>
      <c r="M73" s="66">
        <f t="shared" si="11"/>
        <v>0.37855001194312737</v>
      </c>
      <c r="N73" s="66">
        <f t="shared" si="12"/>
        <v>1.3803725730583343</v>
      </c>
      <c r="O73" s="67">
        <f t="shared" si="13"/>
        <v>1.2173531145593925</v>
      </c>
      <c r="P73" s="67">
        <f t="shared" si="14"/>
        <v>-0.19042375373656226</v>
      </c>
    </row>
    <row r="74" spans="1:16">
      <c r="A74" s="68">
        <f t="shared" si="15"/>
        <v>3.2757515030060143</v>
      </c>
      <c r="B74" s="71">
        <f t="shared" si="3"/>
        <v>-8.7305479094461607</v>
      </c>
      <c r="C74" s="71">
        <f t="shared" si="0"/>
        <v>1.6378757515030071</v>
      </c>
      <c r="D74" s="71">
        <f t="shared" si="1"/>
        <v>78.905103776496262</v>
      </c>
      <c r="E74" s="65">
        <f t="shared" si="2"/>
        <v>-0.11064617485550737</v>
      </c>
      <c r="F74" s="65">
        <f t="shared" si="4"/>
        <v>2.0757538779017318E-2</v>
      </c>
      <c r="G74" s="66">
        <f t="shared" si="5"/>
        <v>6.79965388540716E-2</v>
      </c>
      <c r="H74" s="66">
        <f t="shared" si="6"/>
        <v>0.36244937358479457</v>
      </c>
      <c r="I74" s="67">
        <f t="shared" si="7"/>
        <v>1.1872940802839791</v>
      </c>
      <c r="J74" s="67">
        <f t="shared" si="8"/>
        <v>-0.22273976435043188</v>
      </c>
      <c r="K74" s="65">
        <f t="shared" si="9"/>
        <v>0.11257642482472927</v>
      </c>
      <c r="L74" s="65">
        <f t="shared" si="10"/>
        <v>2.9561453394322461</v>
      </c>
      <c r="M74" s="66">
        <f t="shared" si="11"/>
        <v>0.36877239282265051</v>
      </c>
      <c r="N74" s="66">
        <f t="shared" si="12"/>
        <v>1.3853490126373496</v>
      </c>
      <c r="O74" s="67">
        <f t="shared" si="13"/>
        <v>1.2080067200559215</v>
      </c>
      <c r="P74" s="67">
        <f t="shared" si="14"/>
        <v>-0.18544731415754712</v>
      </c>
    </row>
    <row r="75" spans="1:16">
      <c r="A75" s="68">
        <f t="shared" si="15"/>
        <v>3.335671342685373</v>
      </c>
      <c r="B75" s="71">
        <f t="shared" si="3"/>
        <v>-9.1267033064124394</v>
      </c>
      <c r="C75" s="71">
        <f t="shared" si="0"/>
        <v>1.6678356713426865</v>
      </c>
      <c r="D75" s="71">
        <f t="shared" si="1"/>
        <v>86.07838906988286</v>
      </c>
      <c r="E75" s="65">
        <f t="shared" si="2"/>
        <v>-0.10602781261395253</v>
      </c>
      <c r="F75" s="65">
        <f t="shared" si="4"/>
        <v>1.9375777002386182E-2</v>
      </c>
      <c r="G75" s="66">
        <f t="shared" si="5"/>
        <v>6.4631224089121891E-2</v>
      </c>
      <c r="H75" s="66">
        <f t="shared" si="6"/>
        <v>0.35367393606397618</v>
      </c>
      <c r="I75" s="67">
        <f t="shared" si="7"/>
        <v>1.1797400131833442</v>
      </c>
      <c r="J75" s="67">
        <f t="shared" si="8"/>
        <v>-0.21558852203676043</v>
      </c>
      <c r="K75" s="65">
        <f t="shared" si="9"/>
        <v>0.10778366194440431</v>
      </c>
      <c r="L75" s="65">
        <f t="shared" si="10"/>
        <v>2.9608446558025476</v>
      </c>
      <c r="M75" s="66">
        <f t="shared" si="11"/>
        <v>0.35953087235763742</v>
      </c>
      <c r="N75" s="66">
        <f t="shared" si="12"/>
        <v>1.3900483290076511</v>
      </c>
      <c r="O75" s="67">
        <f t="shared" si="13"/>
        <v>1.1992768277340442</v>
      </c>
      <c r="P75" s="67">
        <f t="shared" si="14"/>
        <v>-0.1807479977872456</v>
      </c>
    </row>
    <row r="76" spans="1:16">
      <c r="A76" s="68">
        <f t="shared" si="15"/>
        <v>3.3955911823647318</v>
      </c>
      <c r="B76" s="71">
        <f t="shared" si="3"/>
        <v>-9.5300394777531174</v>
      </c>
      <c r="C76" s="71">
        <f t="shared" si="0"/>
        <v>1.6977955911823659</v>
      </c>
      <c r="D76" s="71">
        <f t="shared" si="1"/>
        <v>93.704162316971193</v>
      </c>
      <c r="E76" s="65">
        <f t="shared" si="2"/>
        <v>-0.10170348084982654</v>
      </c>
      <c r="F76" s="65">
        <f t="shared" si="4"/>
        <v>1.8118678500526654E-2</v>
      </c>
      <c r="G76" s="66">
        <f t="shared" si="5"/>
        <v>6.1523624952489746E-2</v>
      </c>
      <c r="H76" s="66">
        <f t="shared" si="6"/>
        <v>0.34534344278947138</v>
      </c>
      <c r="I76" s="67">
        <f t="shared" si="7"/>
        <v>1.1726451492234082</v>
      </c>
      <c r="J76" s="67">
        <f t="shared" si="8"/>
        <v>-0.20890907839578898</v>
      </c>
      <c r="K76" s="65">
        <f t="shared" si="9"/>
        <v>0.10330481367088604</v>
      </c>
      <c r="L76" s="65">
        <f t="shared" si="10"/>
        <v>2.9652902944348045</v>
      </c>
      <c r="M76" s="66">
        <f t="shared" si="11"/>
        <v>0.35078091439669223</v>
      </c>
      <c r="N76" s="66">
        <f t="shared" si="12"/>
        <v>1.394493967639908</v>
      </c>
      <c r="O76" s="67">
        <f t="shared" si="13"/>
        <v>1.1911085798672458</v>
      </c>
      <c r="P76" s="67">
        <f t="shared" si="14"/>
        <v>-0.17630235915498868</v>
      </c>
    </row>
    <row r="77" spans="1:16">
      <c r="A77" s="68">
        <f t="shared" si="15"/>
        <v>3.4555110220440906</v>
      </c>
      <c r="B77" s="71">
        <f t="shared" si="3"/>
        <v>-9.9405564234681947</v>
      </c>
      <c r="C77" s="71">
        <f t="shared" si="0"/>
        <v>1.7277555110220453</v>
      </c>
      <c r="D77" s="71">
        <f t="shared" si="1"/>
        <v>101.79980111402183</v>
      </c>
      <c r="E77" s="65">
        <f t="shared" si="2"/>
        <v>-9.764809277313008E-2</v>
      </c>
      <c r="F77" s="65">
        <f t="shared" si="4"/>
        <v>1.6972091223310507E-2</v>
      </c>
      <c r="G77" s="66">
        <f t="shared" si="5"/>
        <v>5.8647248289287232E-2</v>
      </c>
      <c r="H77" s="66">
        <f t="shared" si="6"/>
        <v>0.3374240608591349</v>
      </c>
      <c r="I77" s="67">
        <f t="shared" si="7"/>
        <v>1.1659725614016168</v>
      </c>
      <c r="J77" s="67">
        <f t="shared" si="8"/>
        <v>-0.20265621287618846</v>
      </c>
      <c r="K77" s="65">
        <f t="shared" si="9"/>
        <v>9.9112067392029476E-2</v>
      </c>
      <c r="L77" s="65">
        <f t="shared" si="10"/>
        <v>2.9695030896125321</v>
      </c>
      <c r="M77" s="66">
        <f t="shared" si="11"/>
        <v>0.34248284129073459</v>
      </c>
      <c r="N77" s="66">
        <f t="shared" si="12"/>
        <v>1.3987067628176357</v>
      </c>
      <c r="O77" s="67">
        <f t="shared" si="13"/>
        <v>1.1834532329411103</v>
      </c>
      <c r="P77" s="67">
        <f t="shared" si="14"/>
        <v>-0.1720895639772608</v>
      </c>
    </row>
    <row r="78" spans="1:16">
      <c r="A78" s="68">
        <f t="shared" si="15"/>
        <v>3.5154308617234493</v>
      </c>
      <c r="B78" s="71">
        <f t="shared" si="3"/>
        <v>-10.358254143557673</v>
      </c>
      <c r="C78" s="71">
        <f t="shared" si="0"/>
        <v>1.7577154308617247</v>
      </c>
      <c r="D78" s="71">
        <f t="shared" si="1"/>
        <v>110.38299243841911</v>
      </c>
      <c r="E78" s="65">
        <f t="shared" si="2"/>
        <v>-9.3839222100600098E-2</v>
      </c>
      <c r="F78" s="65">
        <f t="shared" si="4"/>
        <v>1.5923788547790328E-2</v>
      </c>
      <c r="G78" s="66">
        <f t="shared" si="5"/>
        <v>5.5978977696460548E-2</v>
      </c>
      <c r="H78" s="66">
        <f t="shared" si="6"/>
        <v>0.32988529741257078</v>
      </c>
      <c r="I78" s="67">
        <f t="shared" si="7"/>
        <v>1.1596889553529701</v>
      </c>
      <c r="J78" s="67">
        <f t="shared" si="8"/>
        <v>-0.19679022580186606</v>
      </c>
      <c r="K78" s="65">
        <f t="shared" si="9"/>
        <v>9.5180705219915729E-2</v>
      </c>
      <c r="L78" s="65">
        <f t="shared" si="10"/>
        <v>2.9735016194389452</v>
      </c>
      <c r="M78" s="66">
        <f t="shared" si="11"/>
        <v>0.33460118857069399</v>
      </c>
      <c r="N78" s="66">
        <f t="shared" si="12"/>
        <v>1.4027052926440489</v>
      </c>
      <c r="O78" s="67">
        <f t="shared" si="13"/>
        <v>1.176267344670765</v>
      </c>
      <c r="P78" s="67">
        <f t="shared" si="14"/>
        <v>-0.16809103415084778</v>
      </c>
    </row>
    <row r="79" spans="1:16">
      <c r="A79" s="68">
        <f t="shared" si="15"/>
        <v>3.5753507014028081</v>
      </c>
      <c r="B79" s="71">
        <f t="shared" si="3"/>
        <v>-10.783132638021552</v>
      </c>
      <c r="C79" s="71">
        <f t="shared" si="0"/>
        <v>1.787675350701404</v>
      </c>
      <c r="D79" s="71">
        <f t="shared" si="1"/>
        <v>119.47173264867102</v>
      </c>
      <c r="E79" s="65">
        <f t="shared" si="2"/>
        <v>-9.0256769521635485E-2</v>
      </c>
      <c r="F79" s="65">
        <f t="shared" si="4"/>
        <v>1.4963165855796183E-2</v>
      </c>
      <c r="G79" s="66">
        <f t="shared" si="5"/>
        <v>5.349856553772743E-2</v>
      </c>
      <c r="H79" s="66">
        <f t="shared" si="6"/>
        <v>0.32269960421553101</v>
      </c>
      <c r="I79" s="67">
        <f t="shared" si="7"/>
        <v>1.1537642562744073</v>
      </c>
      <c r="J79" s="67">
        <f t="shared" si="8"/>
        <v>-0.19127613381935787</v>
      </c>
      <c r="K79" s="65">
        <f t="shared" si="9"/>
        <v>9.1488692071259245E-2</v>
      </c>
      <c r="L79" s="65">
        <f t="shared" si="10"/>
        <v>2.9773025045159991</v>
      </c>
      <c r="M79" s="66">
        <f t="shared" si="11"/>
        <v>0.32710415936740223</v>
      </c>
      <c r="N79" s="66">
        <f t="shared" si="12"/>
        <v>1.4065061777211028</v>
      </c>
      <c r="O79" s="67">
        <f t="shared" si="13"/>
        <v>1.1695120856260175</v>
      </c>
      <c r="P79" s="67">
        <f t="shared" si="14"/>
        <v>-0.164290149073794</v>
      </c>
    </row>
    <row r="80" spans="1:16">
      <c r="A80" s="68">
        <f t="shared" si="15"/>
        <v>3.6352705410821669</v>
      </c>
      <c r="B80" s="71">
        <f t="shared" si="3"/>
        <v>-11.215191906859831</v>
      </c>
      <c r="C80" s="71">
        <f t="shared" si="0"/>
        <v>1.8176352705410834</v>
      </c>
      <c r="D80" s="71">
        <f t="shared" si="1"/>
        <v>129.08432748440919</v>
      </c>
      <c r="E80" s="65">
        <f t="shared" si="2"/>
        <v>-8.6882676816164239E-2</v>
      </c>
      <c r="F80" s="65">
        <f t="shared" si="4"/>
        <v>1.4080991131635384E-2</v>
      </c>
      <c r="G80" s="66">
        <f t="shared" si="5"/>
        <v>5.1188212250073355E-2</v>
      </c>
      <c r="H80" s="66">
        <f t="shared" si="6"/>
        <v>0.31584203556016438</v>
      </c>
      <c r="I80" s="67">
        <f t="shared" si="7"/>
        <v>1.1481712475072918</v>
      </c>
      <c r="J80" s="67">
        <f t="shared" si="8"/>
        <v>-0.18608300004335296</v>
      </c>
      <c r="K80" s="65">
        <f t="shared" si="9"/>
        <v>8.8016327133045247E-2</v>
      </c>
      <c r="L80" s="65">
        <f t="shared" si="10"/>
        <v>2.980920660423271</v>
      </c>
      <c r="M80" s="66">
        <f t="shared" si="11"/>
        <v>0.31996316116101037</v>
      </c>
      <c r="N80" s="66">
        <f t="shared" si="12"/>
        <v>1.4101243336283744</v>
      </c>
      <c r="O80" s="67">
        <f t="shared" si="13"/>
        <v>1.1631526540001469</v>
      </c>
      <c r="P80" s="67">
        <f t="shared" si="14"/>
        <v>-0.16067199316652217</v>
      </c>
    </row>
    <row r="81" spans="1:16">
      <c r="A81" s="68">
        <f t="shared" si="15"/>
        <v>3.6951903807615256</v>
      </c>
      <c r="B81" s="71">
        <f t="shared" si="3"/>
        <v>-11.654431950072508</v>
      </c>
      <c r="C81" s="71">
        <f t="shared" si="0"/>
        <v>1.8475951903807628</v>
      </c>
      <c r="D81" s="71">
        <f t="shared" si="1"/>
        <v>139.23939206638903</v>
      </c>
      <c r="E81" s="65">
        <f t="shared" si="2"/>
        <v>-8.3700681086827072E-2</v>
      </c>
      <c r="F81" s="65">
        <f t="shared" si="4"/>
        <v>1.3269198916782354E-2</v>
      </c>
      <c r="G81" s="66">
        <f t="shared" si="5"/>
        <v>4.9032216197705411E-2</v>
      </c>
      <c r="H81" s="66">
        <f t="shared" si="6"/>
        <v>0.30928995161523154</v>
      </c>
      <c r="I81" s="67">
        <f t="shared" si="7"/>
        <v>1.1428852540748013</v>
      </c>
      <c r="J81" s="67">
        <f t="shared" si="8"/>
        <v>-0.18118337364118051</v>
      </c>
      <c r="K81" s="65">
        <f t="shared" si="9"/>
        <v>8.4745947716052303E-2</v>
      </c>
      <c r="L81" s="65">
        <f t="shared" si="10"/>
        <v>2.9843695121031888</v>
      </c>
      <c r="M81" s="66">
        <f t="shared" si="11"/>
        <v>0.31315241080887563</v>
      </c>
      <c r="N81" s="66">
        <f t="shared" si="12"/>
        <v>1.4135731853082922</v>
      </c>
      <c r="O81" s="67">
        <f t="shared" si="13"/>
        <v>1.1571577761332388</v>
      </c>
      <c r="P81" s="67">
        <f t="shared" si="14"/>
        <v>-0.15722314148660446</v>
      </c>
    </row>
    <row r="82" spans="1:16">
      <c r="A82" s="68">
        <f t="shared" si="15"/>
        <v>3.7551102204408844</v>
      </c>
      <c r="B82" s="71">
        <f t="shared" si="3"/>
        <v>-12.100852767659587</v>
      </c>
      <c r="C82" s="71">
        <f t="shared" si="0"/>
        <v>1.8775551102204422</v>
      </c>
      <c r="D82" s="71">
        <f t="shared" si="1"/>
        <v>149.95585089648958</v>
      </c>
      <c r="E82" s="65">
        <f t="shared" si="2"/>
        <v>-8.0696102855049481E-2</v>
      </c>
      <c r="F82" s="65">
        <f t="shared" si="4"/>
        <v>1.2520719258340023E-2</v>
      </c>
      <c r="G82" s="66">
        <f t="shared" si="5"/>
        <v>4.701668085426363E-2</v>
      </c>
      <c r="H82" s="66">
        <f t="shared" si="6"/>
        <v>0.30302276058074512</v>
      </c>
      <c r="I82" s="67">
        <f t="shared" si="7"/>
        <v>1.137883865282967</v>
      </c>
      <c r="J82" s="67">
        <f t="shared" si="8"/>
        <v>-0.17655281880705262</v>
      </c>
      <c r="K82" s="65">
        <f t="shared" si="9"/>
        <v>8.1661676609893902E-2</v>
      </c>
      <c r="L82" s="65">
        <f t="shared" si="10"/>
        <v>2.9876611766788415</v>
      </c>
      <c r="M82" s="66">
        <f t="shared" si="11"/>
        <v>0.30664859645615089</v>
      </c>
      <c r="N82" s="66">
        <f t="shared" si="12"/>
        <v>1.4168648498839449</v>
      </c>
      <c r="O82" s="67">
        <f t="shared" si="13"/>
        <v>1.1514992786363443</v>
      </c>
      <c r="P82" s="67">
        <f t="shared" si="14"/>
        <v>-0.15393147691095183</v>
      </c>
    </row>
    <row r="83" spans="1:16">
      <c r="A83" s="68">
        <f t="shared" si="15"/>
        <v>3.8150300601202431</v>
      </c>
      <c r="B83" s="71">
        <f t="shared" si="3"/>
        <v>-12.554454359621067</v>
      </c>
      <c r="C83" s="71">
        <f t="shared" si="0"/>
        <v>1.9075150300601216</v>
      </c>
      <c r="D83" s="71">
        <f t="shared" si="1"/>
        <v>161.2529378577137</v>
      </c>
      <c r="E83" s="65">
        <f t="shared" si="2"/>
        <v>-7.7855662826427752E-2</v>
      </c>
      <c r="F83" s="65">
        <f t="shared" si="4"/>
        <v>1.1829335052135756E-2</v>
      </c>
      <c r="G83" s="66">
        <f t="shared" si="5"/>
        <v>4.5129268815131969E-2</v>
      </c>
      <c r="H83" s="66">
        <f t="shared" si="6"/>
        <v>0.29702169403340806</v>
      </c>
      <c r="I83" s="67">
        <f t="shared" si="7"/>
        <v>1.1331466912452892</v>
      </c>
      <c r="J83" s="67">
        <f t="shared" si="8"/>
        <v>-0.17216951712097553</v>
      </c>
      <c r="K83" s="65">
        <f t="shared" si="9"/>
        <v>7.8749205722458512E-2</v>
      </c>
      <c r="L83" s="65">
        <f t="shared" si="10"/>
        <v>2.9908066199873269</v>
      </c>
      <c r="M83" s="66">
        <f t="shared" si="11"/>
        <v>0.30043058704177228</v>
      </c>
      <c r="N83" s="66">
        <f t="shared" si="12"/>
        <v>1.4200102931924303</v>
      </c>
      <c r="O83" s="67">
        <f t="shared" si="13"/>
        <v>1.1461517205439324</v>
      </c>
      <c r="P83" s="67">
        <f t="shared" si="14"/>
        <v>-0.15078603360246631</v>
      </c>
    </row>
    <row r="84" spans="1:16">
      <c r="A84" s="68">
        <f t="shared" si="15"/>
        <v>3.8749498997996019</v>
      </c>
      <c r="B84" s="71">
        <f t="shared" si="3"/>
        <v>-13.015236725956944</v>
      </c>
      <c r="C84" s="71">
        <f t="shared" si="0"/>
        <v>1.937474949899801</v>
      </c>
      <c r="D84" s="71">
        <f t="shared" si="1"/>
        <v>173.15019621418767</v>
      </c>
      <c r="E84" s="65">
        <f t="shared" si="2"/>
        <v>-7.5167322997757566E-2</v>
      </c>
      <c r="F84" s="65">
        <f t="shared" si="4"/>
        <v>1.118956254316417E-2</v>
      </c>
      <c r="G84" s="66">
        <f t="shared" si="5"/>
        <v>4.3358994255435379E-2</v>
      </c>
      <c r="H84" s="66">
        <f t="shared" si="6"/>
        <v>0.29126961071836499</v>
      </c>
      <c r="I84" s="67">
        <f t="shared" si="7"/>
        <v>1.1286551488677974</v>
      </c>
      <c r="J84" s="67">
        <f t="shared" si="8"/>
        <v>-0.16801393044551083</v>
      </c>
      <c r="K84" s="65">
        <f t="shared" si="9"/>
        <v>7.5995610113720358E-2</v>
      </c>
      <c r="L84" s="65">
        <f t="shared" si="10"/>
        <v>2.993815791127628</v>
      </c>
      <c r="M84" s="66">
        <f t="shared" si="11"/>
        <v>0.2944791817953703</v>
      </c>
      <c r="N84" s="66">
        <f t="shared" si="12"/>
        <v>1.4230194643327316</v>
      </c>
      <c r="O84" s="67">
        <f t="shared" si="13"/>
        <v>1.1410920759910388</v>
      </c>
      <c r="P84" s="67">
        <f t="shared" si="14"/>
        <v>-0.14777686246216509</v>
      </c>
    </row>
    <row r="85" spans="1:16">
      <c r="A85" s="68">
        <f t="shared" si="15"/>
        <v>3.9348697394789607</v>
      </c>
      <c r="B85" s="71">
        <f t="shared" si="3"/>
        <v>-13.483199866667224</v>
      </c>
      <c r="C85" s="71">
        <f t="shared" ref="C85:C148" si="16">A85*$B$3</f>
        <v>1.9674348697394803</v>
      </c>
      <c r="D85" s="71">
        <f t="shared" ref="D85:D148" si="17">B85^2+C85^2</f>
        <v>185.66747861116184</v>
      </c>
      <c r="E85" s="65">
        <f t="shared" ref="E85:E148" si="18">$B$1/D85*B85</f>
        <v>-7.2620148490865802E-2</v>
      </c>
      <c r="F85" s="65">
        <f t="shared" si="4"/>
        <v>1.0596550803923091E-2</v>
      </c>
      <c r="G85" s="66">
        <f t="shared" si="5"/>
        <v>4.1696047101208424E-2</v>
      </c>
      <c r="H85" s="66">
        <f t="shared" si="6"/>
        <v>0.28575082477317654</v>
      </c>
      <c r="I85" s="67">
        <f t="shared" si="7"/>
        <v>1.1243922734311274</v>
      </c>
      <c r="J85" s="67">
        <f t="shared" si="8"/>
        <v>-0.16406851399443445</v>
      </c>
      <c r="K85" s="65">
        <f t="shared" si="9"/>
        <v>7.3389187594464639E-2</v>
      </c>
      <c r="L85" s="65">
        <f t="shared" si="10"/>
        <v>2.996697738538852</v>
      </c>
      <c r="M85" s="66">
        <f t="shared" si="11"/>
        <v>0.28877689347040358</v>
      </c>
      <c r="N85" s="66">
        <f t="shared" si="12"/>
        <v>1.4259014117439555</v>
      </c>
      <c r="O85" s="67">
        <f t="shared" si="13"/>
        <v>1.1362994595774307</v>
      </c>
      <c r="P85" s="67">
        <f t="shared" si="14"/>
        <v>-0.14489491505094107</v>
      </c>
    </row>
    <row r="86" spans="1:16">
      <c r="A86" s="68">
        <f t="shared" si="15"/>
        <v>3.9947895791583194</v>
      </c>
      <c r="B86" s="71">
        <f t="shared" ref="B86:B149" si="19">$B$2-A86^2*$B$4</f>
        <v>-13.958343781751903</v>
      </c>
      <c r="C86" s="71">
        <f t="shared" si="16"/>
        <v>1.9973947895791597</v>
      </c>
      <c r="D86" s="71">
        <f t="shared" si="17"/>
        <v>198.82494707500999</v>
      </c>
      <c r="E86" s="65">
        <f t="shared" si="18"/>
        <v>-7.0204187085667308E-2</v>
      </c>
      <c r="F86" s="65">
        <f t="shared" ref="F86:F149" si="20">$B$1/D86*C86</f>
        <v>1.0045996837738927E-2</v>
      </c>
      <c r="G86" s="66">
        <f t="shared" ref="G86:G149" si="21">A86*F86</f>
        <v>4.0131643479656892E-2</v>
      </c>
      <c r="H86" s="66">
        <f t="shared" ref="H86:H149" si="22">-A86*E86</f>
        <v>0.28045095498310485</v>
      </c>
      <c r="I86" s="67">
        <f t="shared" ref="I86:I149" si="23">A86*H86</f>
        <v>1.1203425524315063</v>
      </c>
      <c r="J86" s="67">
        <f t="shared" ref="J86:J149" si="24">-A86*G86</f>
        <v>-0.16031747116703027</v>
      </c>
      <c r="K86" s="65">
        <f t="shared" ref="K86:K149" si="25">SQRT(E86^2+F86^2)</f>
        <v>7.0919319912300605E-2</v>
      </c>
      <c r="L86" s="65">
        <f t="shared" ref="L86:L149" si="26">ATAN2(E86,F86)</f>
        <v>2.9994607104979472</v>
      </c>
      <c r="M86" s="66">
        <f t="shared" ref="M86:M149" si="27">SQRT(G86^2+H86^2)</f>
        <v>0.28330776014665354</v>
      </c>
      <c r="N86" s="66">
        <f t="shared" ref="N86:N149" si="28">ATAN2(G86,H86)</f>
        <v>1.4286643837030508</v>
      </c>
      <c r="O86" s="67">
        <f t="shared" ref="O86:O149" si="29">SQRT(I86^2+J86^2)</f>
        <v>1.1317548879285364</v>
      </c>
      <c r="P86" s="67">
        <f t="shared" ref="P86:P149" si="30">ATAN2(I86,J86)</f>
        <v>-0.14213194309184579</v>
      </c>
    </row>
    <row r="87" spans="1:16">
      <c r="A87" s="68">
        <f t="shared" ref="A87:A150" si="31">A86+$E$6</f>
        <v>4.0547094188376782</v>
      </c>
      <c r="B87" s="71">
        <f t="shared" si="19"/>
        <v>-14.440668471210984</v>
      </c>
      <c r="C87" s="71">
        <f t="shared" si="16"/>
        <v>2.0273547094188391</v>
      </c>
      <c r="D87" s="71">
        <f t="shared" si="17"/>
        <v>212.64307301322972</v>
      </c>
      <c r="E87" s="65">
        <f t="shared" si="18"/>
        <v>-6.7910363909726545E-2</v>
      </c>
      <c r="F87" s="65">
        <f t="shared" si="20"/>
        <v>9.5340736036706262E-3</v>
      </c>
      <c r="G87" s="66">
        <f t="shared" si="21"/>
        <v>3.8657898040694971E-2</v>
      </c>
      <c r="H87" s="66">
        <f t="shared" si="22"/>
        <v>0.27535679218146258</v>
      </c>
      <c r="I87" s="67">
        <f t="shared" si="23"/>
        <v>1.1164917787991055</v>
      </c>
      <c r="J87" s="67">
        <f t="shared" si="24"/>
        <v>-0.15674654329807253</v>
      </c>
      <c r="K87" s="65">
        <f t="shared" si="25"/>
        <v>6.8576352234802476E-2</v>
      </c>
      <c r="L87" s="65">
        <f t="shared" si="26"/>
        <v>3.0021122424218838</v>
      </c>
      <c r="M87" s="66">
        <f t="shared" si="27"/>
        <v>0.27805718131598389</v>
      </c>
      <c r="N87" s="66">
        <f t="shared" si="28"/>
        <v>1.4313159156269875</v>
      </c>
      <c r="O87" s="67">
        <f t="shared" si="29"/>
        <v>1.127441072057376</v>
      </c>
      <c r="P87" s="67">
        <f t="shared" si="30"/>
        <v>-0.13948041116790916</v>
      </c>
    </row>
    <row r="88" spans="1:16">
      <c r="A88" s="68">
        <f t="shared" si="31"/>
        <v>4.114629258517037</v>
      </c>
      <c r="B88" s="71">
        <f t="shared" si="19"/>
        <v>-14.930173935044461</v>
      </c>
      <c r="C88" s="71">
        <f t="shared" si="16"/>
        <v>2.0573146292585185</v>
      </c>
      <c r="D88" s="71">
        <f t="shared" si="17"/>
        <v>227.14263721444212</v>
      </c>
      <c r="E88" s="65">
        <f t="shared" si="18"/>
        <v>-6.5730389142876322E-2</v>
      </c>
      <c r="F88" s="65">
        <f t="shared" si="20"/>
        <v>9.0573687727163142E-3</v>
      </c>
      <c r="G88" s="66">
        <f t="shared" si="21"/>
        <v>3.7267714557397094E-2</v>
      </c>
      <c r="H88" s="66">
        <f t="shared" si="22"/>
        <v>0.2704561823409895</v>
      </c>
      <c r="I88" s="67">
        <f t="shared" si="23"/>
        <v>1.1128269210070543</v>
      </c>
      <c r="J88" s="67">
        <f t="shared" si="24"/>
        <v>-0.15334282871592739</v>
      </c>
      <c r="K88" s="65">
        <f t="shared" si="25"/>
        <v>6.6351488197017333E-2</v>
      </c>
      <c r="L88" s="65">
        <f t="shared" si="26"/>
        <v>3.0046592329517412</v>
      </c>
      <c r="M88" s="66">
        <f t="shared" si="27"/>
        <v>0.27301177468159538</v>
      </c>
      <c r="N88" s="66">
        <f t="shared" si="28"/>
        <v>1.4338629061568449</v>
      </c>
      <c r="O88" s="67">
        <f t="shared" si="29"/>
        <v>1.1233422360245531</v>
      </c>
      <c r="P88" s="67">
        <f t="shared" si="30"/>
        <v>-0.13693342063805175</v>
      </c>
    </row>
    <row r="89" spans="1:16">
      <c r="A89" s="68">
        <f t="shared" si="31"/>
        <v>4.1745490981963957</v>
      </c>
      <c r="B89" s="71">
        <f t="shared" si="19"/>
        <v>-15.42686017325234</v>
      </c>
      <c r="C89" s="71">
        <f t="shared" si="16"/>
        <v>2.0872745490981979</v>
      </c>
      <c r="D89" s="71">
        <f t="shared" si="17"/>
        <v>242.34472984839229</v>
      </c>
      <c r="E89" s="65">
        <f t="shared" si="18"/>
        <v>-6.3656676928370515E-2</v>
      </c>
      <c r="F89" s="65">
        <f t="shared" si="20"/>
        <v>8.6128324325598898E-3</v>
      </c>
      <c r="G89" s="66">
        <f t="shared" si="21"/>
        <v>3.5954691864259557E-2</v>
      </c>
      <c r="H89" s="66">
        <f t="shared" si="22"/>
        <v>0.26573792326550844</v>
      </c>
      <c r="I89" s="67">
        <f t="shared" si="23"/>
        <v>1.1093360079246113</v>
      </c>
      <c r="J89" s="67">
        <f t="shared" si="24"/>
        <v>-0.15009462649787403</v>
      </c>
      <c r="K89" s="65">
        <f t="shared" si="25"/>
        <v>6.423669823453175E-2</v>
      </c>
      <c r="L89" s="65">
        <f t="shared" si="26"/>
        <v>3.0071080104651249</v>
      </c>
      <c r="M89" s="66">
        <f t="shared" si="27"/>
        <v>0.26815925068607849</v>
      </c>
      <c r="N89" s="66">
        <f t="shared" si="28"/>
        <v>1.4363116836702285</v>
      </c>
      <c r="O89" s="67">
        <f t="shared" si="29"/>
        <v>1.1194439581245903</v>
      </c>
      <c r="P89" s="67">
        <f t="shared" si="30"/>
        <v>-0.13448464312466818</v>
      </c>
    </row>
    <row r="90" spans="1:16">
      <c r="A90" s="68">
        <f t="shared" si="31"/>
        <v>4.2344689378757545</v>
      </c>
      <c r="B90" s="71">
        <f t="shared" si="19"/>
        <v>-15.93072718583462</v>
      </c>
      <c r="C90" s="71">
        <f t="shared" si="16"/>
        <v>2.1172344689378773</v>
      </c>
      <c r="D90" s="71">
        <f t="shared" si="17"/>
        <v>258.27075046594888</v>
      </c>
      <c r="E90" s="65">
        <f t="shared" si="18"/>
        <v>-6.1682273958990071E-2</v>
      </c>
      <c r="F90" s="65">
        <f t="shared" si="20"/>
        <v>8.1977322833427842E-3</v>
      </c>
      <c r="G90" s="66">
        <f t="shared" si="21"/>
        <v>3.4713042714836301E-2</v>
      </c>
      <c r="H90" s="66">
        <f t="shared" si="22"/>
        <v>0.26119167309688601</v>
      </c>
      <c r="I90" s="67">
        <f t="shared" si="23"/>
        <v>1.1060080265605623</v>
      </c>
      <c r="J90" s="67">
        <f t="shared" si="24"/>
        <v>-0.14699130111512856</v>
      </c>
      <c r="K90" s="65">
        <f t="shared" si="25"/>
        <v>6.2224639294585431E-2</v>
      </c>
      <c r="L90" s="65">
        <f t="shared" si="26"/>
        <v>3.0094643913932329</v>
      </c>
      <c r="M90" s="66">
        <f t="shared" si="27"/>
        <v>0.26348830226344511</v>
      </c>
      <c r="N90" s="66">
        <f t="shared" si="28"/>
        <v>1.4386680645983363</v>
      </c>
      <c r="O90" s="67">
        <f t="shared" si="29"/>
        <v>1.1157330314281764</v>
      </c>
      <c r="P90" s="67">
        <f t="shared" si="30"/>
        <v>-0.13212826219656032</v>
      </c>
    </row>
    <row r="91" spans="1:16">
      <c r="A91" s="68">
        <f t="shared" si="31"/>
        <v>4.2943887775551133</v>
      </c>
      <c r="B91" s="71">
        <f t="shared" si="19"/>
        <v>-16.441774972791301</v>
      </c>
      <c r="C91" s="71">
        <f t="shared" si="16"/>
        <v>2.1471943887775566</v>
      </c>
      <c r="D91" s="71">
        <f t="shared" si="17"/>
        <v>274.9424079991042</v>
      </c>
      <c r="E91" s="65">
        <f t="shared" si="18"/>
        <v>-5.9800796437502905E-2</v>
      </c>
      <c r="F91" s="65">
        <f t="shared" si="20"/>
        <v>7.8096151277781516E-3</v>
      </c>
      <c r="G91" s="66">
        <f t="shared" si="21"/>
        <v>3.3537523561755135E-2</v>
      </c>
      <c r="H91" s="66">
        <f t="shared" si="22"/>
        <v>0.25680786911007025</v>
      </c>
      <c r="I91" s="67">
        <f t="shared" si="23"/>
        <v>1.1028328310941282</v>
      </c>
      <c r="J91" s="67">
        <f t="shared" si="24"/>
        <v>-0.14402316481059144</v>
      </c>
      <c r="K91" s="65">
        <f t="shared" si="25"/>
        <v>6.0308584322662402E-2</v>
      </c>
      <c r="L91" s="65">
        <f t="shared" si="26"/>
        <v>3.0117337314975408</v>
      </c>
      <c r="M91" s="66">
        <f t="shared" si="27"/>
        <v>0.25898850770547766</v>
      </c>
      <c r="N91" s="66">
        <f t="shared" si="28"/>
        <v>1.4409374047026442</v>
      </c>
      <c r="O91" s="67">
        <f t="shared" si="29"/>
        <v>1.1121973410061492</v>
      </c>
      <c r="P91" s="67">
        <f t="shared" si="30"/>
        <v>-0.1298589220922525</v>
      </c>
    </row>
    <row r="92" spans="1:16">
      <c r="A92" s="68">
        <f t="shared" si="31"/>
        <v>4.354308617234472</v>
      </c>
      <c r="B92" s="71">
        <f t="shared" si="19"/>
        <v>-16.960003534122379</v>
      </c>
      <c r="C92" s="71">
        <f t="shared" si="16"/>
        <v>2.177154308617236</v>
      </c>
      <c r="D92" s="71">
        <f t="shared" si="17"/>
        <v>292.38172076097413</v>
      </c>
      <c r="E92" s="65">
        <f t="shared" si="18"/>
        <v>-5.8006374304046877E-2</v>
      </c>
      <c r="F92" s="65">
        <f t="shared" si="20"/>
        <v>7.4462736690611656E-3</v>
      </c>
      <c r="G92" s="66">
        <f t="shared" si="21"/>
        <v>3.2423373603479182E-2</v>
      </c>
      <c r="H92" s="66">
        <f t="shared" si="22"/>
        <v>0.25257765548663957</v>
      </c>
      <c r="I92" s="67">
        <f t="shared" si="23"/>
        <v>1.0998010618063545</v>
      </c>
      <c r="J92" s="67">
        <f t="shared" si="24"/>
        <v>-0.14118137508144213</v>
      </c>
      <c r="K92" s="65">
        <f t="shared" si="25"/>
        <v>5.8482360173438136E-2</v>
      </c>
      <c r="L92" s="65">
        <f t="shared" si="26"/>
        <v>3.0139209710789037</v>
      </c>
      <c r="M92" s="66">
        <f t="shared" si="27"/>
        <v>0.25465024485941179</v>
      </c>
      <c r="N92" s="66">
        <f t="shared" si="28"/>
        <v>1.4431246442840071</v>
      </c>
      <c r="O92" s="67">
        <f t="shared" si="29"/>
        <v>1.1088257555722052</v>
      </c>
      <c r="P92" s="67">
        <f t="shared" si="30"/>
        <v>-0.12767168251088948</v>
      </c>
    </row>
    <row r="93" spans="1:16">
      <c r="A93" s="68">
        <f t="shared" si="31"/>
        <v>4.4142284569138308</v>
      </c>
      <c r="B93" s="71">
        <f t="shared" si="19"/>
        <v>-17.485412869827861</v>
      </c>
      <c r="C93" s="71">
        <f t="shared" si="16"/>
        <v>2.2071142284569154</v>
      </c>
      <c r="D93" s="71">
        <f t="shared" si="17"/>
        <v>310.61101644579873</v>
      </c>
      <c r="E93" s="65">
        <f t="shared" si="18"/>
        <v>-5.6293601784980621E-2</v>
      </c>
      <c r="F93" s="65">
        <f t="shared" si="20"/>
        <v>7.1057178000705403E-3</v>
      </c>
      <c r="G93" s="66">
        <f t="shared" si="21"/>
        <v>3.1366261719870524E-2</v>
      </c>
      <c r="H93" s="66">
        <f t="shared" si="22"/>
        <v>0.24849281894143668</v>
      </c>
      <c r="I93" s="67">
        <f t="shared" si="23"/>
        <v>1.0969040727100261</v>
      </c>
      <c r="J93" s="67">
        <f t="shared" si="24"/>
        <v>-0.13845784507085943</v>
      </c>
      <c r="K93" s="65">
        <f t="shared" si="25"/>
        <v>5.6740292803088462E-2</v>
      </c>
      <c r="L93" s="65">
        <f t="shared" si="26"/>
        <v>3.016030674941351</v>
      </c>
      <c r="M93" s="66">
        <f t="shared" si="27"/>
        <v>0.25046461514501611</v>
      </c>
      <c r="N93" s="66">
        <f t="shared" si="28"/>
        <v>1.4452343481464545</v>
      </c>
      <c r="O93" s="67">
        <f t="shared" si="29"/>
        <v>1.1056080316231012</v>
      </c>
      <c r="P93" s="67">
        <f t="shared" si="30"/>
        <v>-0.12556197864844212</v>
      </c>
    </row>
    <row r="94" spans="1:16">
      <c r="A94" s="68">
        <f t="shared" si="31"/>
        <v>4.4741482965931896</v>
      </c>
      <c r="B94" s="71">
        <f t="shared" si="19"/>
        <v>-18.018002979907738</v>
      </c>
      <c r="C94" s="71">
        <f t="shared" si="16"/>
        <v>2.2370741482965948</v>
      </c>
      <c r="D94" s="71">
        <f t="shared" si="17"/>
        <v>329.65293212894107</v>
      </c>
      <c r="E94" s="65">
        <f t="shared" si="18"/>
        <v>-5.4657493453933975E-2</v>
      </c>
      <c r="F94" s="65">
        <f t="shared" si="20"/>
        <v>6.7861497055381305E-3</v>
      </c>
      <c r="G94" s="66">
        <f t="shared" si="21"/>
        <v>3.0362240145459803E-2</v>
      </c>
      <c r="H94" s="66">
        <f t="shared" si="22"/>
        <v>0.2445457312329721</v>
      </c>
      <c r="I94" s="67">
        <f t="shared" si="23"/>
        <v>1.0941338668351381</v>
      </c>
      <c r="J94" s="67">
        <f t="shared" si="24"/>
        <v>-0.13584516502756233</v>
      </c>
      <c r="K94" s="65">
        <f t="shared" si="25"/>
        <v>5.5077158772877985E-2</v>
      </c>
      <c r="L94" s="65">
        <f t="shared" si="26"/>
        <v>3.0180670678079888</v>
      </c>
      <c r="M94" s="66">
        <f t="shared" si="27"/>
        <v>0.2464233761048647</v>
      </c>
      <c r="N94" s="66">
        <f t="shared" si="28"/>
        <v>1.4472707410130925</v>
      </c>
      <c r="O94" s="67">
        <f t="shared" si="29"/>
        <v>1.1025347284403233</v>
      </c>
      <c r="P94" s="67">
        <f t="shared" si="30"/>
        <v>-0.12352558578180418</v>
      </c>
    </row>
    <row r="95" spans="1:16">
      <c r="A95" s="68">
        <f t="shared" si="31"/>
        <v>4.5340681362725483</v>
      </c>
      <c r="B95" s="71">
        <f t="shared" si="19"/>
        <v>-18.557773864362019</v>
      </c>
      <c r="C95" s="71">
        <f t="shared" si="16"/>
        <v>2.2670340681362742</v>
      </c>
      <c r="D95" s="71">
        <f t="shared" si="17"/>
        <v>349.5304142668885</v>
      </c>
      <c r="E95" s="65">
        <f t="shared" si="18"/>
        <v>-5.3093445110593405E-2</v>
      </c>
      <c r="F95" s="65">
        <f t="shared" si="20"/>
        <v>6.4859422116132388E-3</v>
      </c>
      <c r="G95" s="66">
        <f t="shared" si="21"/>
        <v>2.9407703915380688E-2</v>
      </c>
      <c r="H95" s="66">
        <f t="shared" si="22"/>
        <v>0.24072929772087709</v>
      </c>
      <c r="I95" s="67">
        <f t="shared" si="23"/>
        <v>1.0914830382634966</v>
      </c>
      <c r="J95" s="67">
        <f t="shared" si="24"/>
        <v>-0.13333653328366504</v>
      </c>
      <c r="K95" s="65">
        <f t="shared" si="25"/>
        <v>5.3488142238107141E-2</v>
      </c>
      <c r="L95" s="65">
        <f t="shared" si="26"/>
        <v>3.0200340657824722</v>
      </c>
      <c r="M95" s="66">
        <f t="shared" si="27"/>
        <v>0.24251888139021544</v>
      </c>
      <c r="N95" s="66">
        <f t="shared" si="28"/>
        <v>1.4492377389875755</v>
      </c>
      <c r="O95" s="67">
        <f t="shared" si="29"/>
        <v>1.0995971325558371</v>
      </c>
      <c r="P95" s="67">
        <f t="shared" si="30"/>
        <v>-0.12155858780732108</v>
      </c>
    </row>
    <row r="96" spans="1:16">
      <c r="A96" s="68">
        <f t="shared" si="31"/>
        <v>4.5939879759519071</v>
      </c>
      <c r="B96" s="71">
        <f t="shared" si="19"/>
        <v>-19.104725523190702</v>
      </c>
      <c r="C96" s="71">
        <f t="shared" si="16"/>
        <v>2.2969939879759536</v>
      </c>
      <c r="D96" s="71">
        <f t="shared" si="17"/>
        <v>370.26671869725186</v>
      </c>
      <c r="E96" s="65">
        <f t="shared" si="18"/>
        <v>-5.1597198879793617E-2</v>
      </c>
      <c r="F96" s="65">
        <f t="shared" si="20"/>
        <v>6.2036199096092348E-3</v>
      </c>
      <c r="G96" s="66">
        <f t="shared" si="21"/>
        <v>2.8499355272120681E-2</v>
      </c>
      <c r="H96" s="66">
        <f t="shared" si="22"/>
        <v>0.23703691124657109</v>
      </c>
      <c r="I96" s="67">
        <f t="shared" si="23"/>
        <v>1.0889447201235269</v>
      </c>
      <c r="J96" s="67">
        <f t="shared" si="24"/>
        <v>-0.13092569544250399</v>
      </c>
      <c r="K96" s="65">
        <f t="shared" si="25"/>
        <v>5.1968796717105886E-2</v>
      </c>
      <c r="L96" s="65">
        <f t="shared" si="26"/>
        <v>3.0219353043626369</v>
      </c>
      <c r="M96" s="66">
        <f t="shared" si="27"/>
        <v>0.23874402724307339</v>
      </c>
      <c r="N96" s="66">
        <f t="shared" si="28"/>
        <v>1.4511389775677404</v>
      </c>
      <c r="O96" s="67">
        <f t="shared" si="29"/>
        <v>1.0967871904850137</v>
      </c>
      <c r="P96" s="67">
        <f t="shared" si="30"/>
        <v>-0.11965734922715622</v>
      </c>
    </row>
    <row r="97" spans="1:16">
      <c r="A97" s="68">
        <f t="shared" si="31"/>
        <v>4.6539078156312659</v>
      </c>
      <c r="B97" s="71">
        <f t="shared" si="19"/>
        <v>-19.658857956393781</v>
      </c>
      <c r="C97" s="71">
        <f t="shared" si="16"/>
        <v>2.3269539078156329</v>
      </c>
      <c r="D97" s="71">
        <f t="shared" si="17"/>
        <v>391.88541063876556</v>
      </c>
      <c r="E97" s="65">
        <f t="shared" si="18"/>
        <v>-5.0164812015712004E-2</v>
      </c>
      <c r="F97" s="65">
        <f t="shared" si="20"/>
        <v>5.9378426566652313E-3</v>
      </c>
      <c r="G97" s="66">
        <f t="shared" si="21"/>
        <v>2.7634172347843041E-2</v>
      </c>
      <c r="H97" s="66">
        <f t="shared" si="22"/>
        <v>0.23346241070959534</v>
      </c>
      <c r="I97" s="67">
        <f t="shared" si="23"/>
        <v>1.0865125378575022</v>
      </c>
      <c r="J97" s="67">
        <f t="shared" si="24"/>
        <v>-0.12860689066812814</v>
      </c>
      <c r="K97" s="65">
        <f t="shared" si="25"/>
        <v>5.0515011036196322E-2</v>
      </c>
      <c r="L97" s="65">
        <f t="shared" si="26"/>
        <v>3.0237741634400592</v>
      </c>
      <c r="M97" s="66">
        <f t="shared" si="27"/>
        <v>0.23509220466805375</v>
      </c>
      <c r="N97" s="66">
        <f t="shared" si="28"/>
        <v>1.4529778366451627</v>
      </c>
      <c r="O97" s="67">
        <f t="shared" si="29"/>
        <v>1.0940974486986406</v>
      </c>
      <c r="P97" s="67">
        <f t="shared" si="30"/>
        <v>-0.11781849014973397</v>
      </c>
    </row>
    <row r="98" spans="1:16">
      <c r="A98" s="68">
        <f t="shared" si="31"/>
        <v>4.7138276553106246</v>
      </c>
      <c r="B98" s="71">
        <f t="shared" si="19"/>
        <v>-20.220171163971262</v>
      </c>
      <c r="C98" s="71">
        <f t="shared" si="16"/>
        <v>2.3569138276553123</v>
      </c>
      <c r="D98" s="71">
        <f t="shared" si="17"/>
        <v>414.41036469128778</v>
      </c>
      <c r="E98" s="65">
        <f t="shared" si="18"/>
        <v>-4.879262896581784E-2</v>
      </c>
      <c r="F98" s="65">
        <f t="shared" si="20"/>
        <v>5.687391118731018E-3</v>
      </c>
      <c r="G98" s="66">
        <f t="shared" si="21"/>
        <v>2.6809381542042304E-2</v>
      </c>
      <c r="H98" s="66">
        <f t="shared" si="22"/>
        <v>0.23000004379438238</v>
      </c>
      <c r="I98" s="67">
        <f t="shared" si="23"/>
        <v>1.0841805671606144</v>
      </c>
      <c r="J98" s="67">
        <f t="shared" si="24"/>
        <v>-0.12637480413465321</v>
      </c>
      <c r="K98" s="65">
        <f t="shared" si="25"/>
        <v>4.9122978931793078E-2</v>
      </c>
      <c r="L98" s="65">
        <f t="shared" si="26"/>
        <v>3.0255537896580234</v>
      </c>
      <c r="M98" s="66">
        <f t="shared" si="27"/>
        <v>0.23155725659992737</v>
      </c>
      <c r="N98" s="66">
        <f t="shared" si="28"/>
        <v>1.4547574628631268</v>
      </c>
      <c r="O98" s="67">
        <f t="shared" si="29"/>
        <v>1.0915209999485962</v>
      </c>
      <c r="P98" s="67">
        <f t="shared" si="30"/>
        <v>-0.11603886393176982</v>
      </c>
    </row>
    <row r="99" spans="1:16">
      <c r="A99" s="68">
        <f t="shared" si="31"/>
        <v>4.7737474949899834</v>
      </c>
      <c r="B99" s="71">
        <f t="shared" si="19"/>
        <v>-20.78866514592314</v>
      </c>
      <c r="C99" s="71">
        <f t="shared" si="16"/>
        <v>2.3868737474949917</v>
      </c>
      <c r="D99" s="71">
        <f t="shared" si="17"/>
        <v>437.86576483580041</v>
      </c>
      <c r="E99" s="65">
        <f t="shared" si="18"/>
        <v>-4.7477256308720295E-2</v>
      </c>
      <c r="F99" s="65">
        <f t="shared" si="20"/>
        <v>5.4511540731896884E-3</v>
      </c>
      <c r="G99" s="66">
        <f t="shared" si="21"/>
        <v>2.602243310169372E-2</v>
      </c>
      <c r="H99" s="66">
        <f t="shared" si="22"/>
        <v>0.22664443337275089</v>
      </c>
      <c r="I99" s="67">
        <f t="shared" si="23"/>
        <v>1.0819432960665938</v>
      </c>
      <c r="J99" s="67">
        <f t="shared" si="24"/>
        <v>-0.12422452483275483</v>
      </c>
      <c r="K99" s="65">
        <f t="shared" si="25"/>
        <v>4.7789171862813999E-2</v>
      </c>
      <c r="L99" s="65">
        <f t="shared" si="26"/>
        <v>3.0272771164486798</v>
      </c>
      <c r="M99" s="66">
        <f t="shared" si="27"/>
        <v>0.22813343946775413</v>
      </c>
      <c r="N99" s="66">
        <f t="shared" si="28"/>
        <v>1.4564807896537832</v>
      </c>
      <c r="O99" s="67">
        <f t="shared" si="29"/>
        <v>1.0890514351826404</v>
      </c>
      <c r="P99" s="67">
        <f t="shared" si="30"/>
        <v>-0.11431553714111332</v>
      </c>
    </row>
    <row r="100" spans="1:16">
      <c r="A100" s="68">
        <f t="shared" si="31"/>
        <v>4.8336673346693422</v>
      </c>
      <c r="B100" s="71">
        <f t="shared" si="19"/>
        <v>-21.364339902249423</v>
      </c>
      <c r="C100" s="71">
        <f t="shared" si="16"/>
        <v>2.4168336673346711</v>
      </c>
      <c r="D100" s="71">
        <f t="shared" si="17"/>
        <v>462.27610443440926</v>
      </c>
      <c r="E100" s="65">
        <f t="shared" si="18"/>
        <v>-4.6215540230850796E-2</v>
      </c>
      <c r="F100" s="65">
        <f t="shared" si="20"/>
        <v>5.2281172315658542E-3</v>
      </c>
      <c r="G100" s="66">
        <f t="shared" si="21"/>
        <v>2.5270979484041781E-2</v>
      </c>
      <c r="H100" s="66">
        <f t="shared" si="22"/>
        <v>0.22339054716796033</v>
      </c>
      <c r="I100" s="67">
        <f t="shared" si="23"/>
        <v>1.0797955907196808</v>
      </c>
      <c r="J100" s="67">
        <f t="shared" si="24"/>
        <v>-0.12215150804711186</v>
      </c>
      <c r="K100" s="65">
        <f t="shared" si="25"/>
        <v>4.6510314647574519E-2</v>
      </c>
      <c r="L100" s="65">
        <f t="shared" si="26"/>
        <v>3.0289468820263883</v>
      </c>
      <c r="M100" s="66">
        <f t="shared" si="27"/>
        <v>0.22481538863717399</v>
      </c>
      <c r="N100" s="66">
        <f t="shared" si="28"/>
        <v>1.4581505552314917</v>
      </c>
      <c r="O100" s="67">
        <f t="shared" si="29"/>
        <v>1.086682800386501</v>
      </c>
      <c r="P100" s="67">
        <f t="shared" si="30"/>
        <v>-0.11264577156340483</v>
      </c>
    </row>
    <row r="101" spans="1:16">
      <c r="A101" s="68">
        <f t="shared" si="31"/>
        <v>4.8935871743487009</v>
      </c>
      <c r="B101" s="71">
        <f t="shared" si="19"/>
        <v>-21.947195432950103</v>
      </c>
      <c r="C101" s="71">
        <f t="shared" si="16"/>
        <v>2.4467935871743505</v>
      </c>
      <c r="D101" s="71">
        <f t="shared" si="17"/>
        <v>487.66618623034338</v>
      </c>
      <c r="E101" s="65">
        <f t="shared" si="18"/>
        <v>-4.5004546250380389E-2</v>
      </c>
      <c r="F101" s="65">
        <f t="shared" si="20"/>
        <v>5.0173533787282853E-3</v>
      </c>
      <c r="G101" s="66">
        <f t="shared" si="21"/>
        <v>2.4552856143319857E-2</v>
      </c>
      <c r="H101" s="66">
        <f t="shared" si="22"/>
        <v>0.2202336703182444</v>
      </c>
      <c r="I101" s="67">
        <f t="shared" si="23"/>
        <v>1.077732664429101</v>
      </c>
      <c r="J101" s="67">
        <f t="shared" si="24"/>
        <v>-0.12015154191657876</v>
      </c>
      <c r="K101" s="65">
        <f t="shared" si="25"/>
        <v>4.5283363591165179E-2</v>
      </c>
      <c r="L101" s="65">
        <f t="shared" si="26"/>
        <v>3.0305656455770693</v>
      </c>
      <c r="M101" s="66">
        <f t="shared" si="27"/>
        <v>0.22159808728109484</v>
      </c>
      <c r="N101" s="66">
        <f t="shared" si="28"/>
        <v>1.459769318782173</v>
      </c>
      <c r="O101" s="67">
        <f t="shared" si="29"/>
        <v>1.0844095577789696</v>
      </c>
      <c r="P101" s="67">
        <f t="shared" si="30"/>
        <v>-0.11102700801272369</v>
      </c>
    </row>
    <row r="102" spans="1:16">
      <c r="A102" s="68">
        <f t="shared" si="31"/>
        <v>4.9535070140280597</v>
      </c>
      <c r="B102" s="71">
        <f t="shared" si="19"/>
        <v>-22.537231738025184</v>
      </c>
      <c r="C102" s="71">
        <f t="shared" si="16"/>
        <v>2.4767535070140299</v>
      </c>
      <c r="D102" s="71">
        <f t="shared" si="17"/>
        <v>514.06112234795592</v>
      </c>
      <c r="E102" s="65">
        <f t="shared" si="18"/>
        <v>-4.3841540934056983E-2</v>
      </c>
      <c r="F102" s="65">
        <f t="shared" si="20"/>
        <v>4.8180136550718834E-3</v>
      </c>
      <c r="G102" s="66">
        <f t="shared" si="21"/>
        <v>2.3866064434081544E-2</v>
      </c>
      <c r="H102" s="66">
        <f t="shared" si="22"/>
        <v>0.21716938052264956</v>
      </c>
      <c r="I102" s="67">
        <f t="shared" si="23"/>
        <v>1.0757500496510732</v>
      </c>
      <c r="J102" s="67">
        <f t="shared" si="24"/>
        <v>-0.11822071757146854</v>
      </c>
      <c r="K102" s="65">
        <f t="shared" si="25"/>
        <v>4.4105486813468604E-2</v>
      </c>
      <c r="L102" s="65">
        <f t="shared" si="26"/>
        <v>3.0321358018517333</v>
      </c>
      <c r="M102" s="66">
        <f t="shared" si="27"/>
        <v>0.21847683828763884</v>
      </c>
      <c r="N102" s="66">
        <f t="shared" si="28"/>
        <v>1.4613394750568367</v>
      </c>
      <c r="O102" s="67">
        <f t="shared" si="29"/>
        <v>1.0822265508604931</v>
      </c>
      <c r="P102" s="67">
        <f t="shared" si="30"/>
        <v>-0.10945685173805991</v>
      </c>
    </row>
    <row r="103" spans="1:16">
      <c r="A103" s="68">
        <f t="shared" si="31"/>
        <v>5.0134268537074185</v>
      </c>
      <c r="B103" s="71">
        <f t="shared" si="19"/>
        <v>-23.134448817474667</v>
      </c>
      <c r="C103" s="71">
        <f t="shared" si="16"/>
        <v>2.5067134268537092</v>
      </c>
      <c r="D103" s="71">
        <f t="shared" si="17"/>
        <v>541.48633429272365</v>
      </c>
      <c r="E103" s="65">
        <f t="shared" si="18"/>
        <v>-4.2723975384701671E-2</v>
      </c>
      <c r="F103" s="65">
        <f t="shared" si="20"/>
        <v>4.6293198333950897E-3</v>
      </c>
      <c r="G103" s="66">
        <f t="shared" si="21"/>
        <v>2.3208756367143295E-2</v>
      </c>
      <c r="H103" s="66">
        <f t="shared" si="22"/>
        <v>0.21419352549079809</v>
      </c>
      <c r="I103" s="67">
        <f t="shared" si="23"/>
        <v>1.0738435725858315</v>
      </c>
      <c r="J103" s="67">
        <f t="shared" si="24"/>
        <v>-0.11635540241218922</v>
      </c>
      <c r="K103" s="65">
        <f t="shared" si="25"/>
        <v>4.297404652569338E-2</v>
      </c>
      <c r="L103" s="65">
        <f t="shared" si="26"/>
        <v>3.0336595943453175</v>
      </c>
      <c r="M103" s="66">
        <f t="shared" si="27"/>
        <v>0.21544723886438319</v>
      </c>
      <c r="N103" s="66">
        <f t="shared" si="28"/>
        <v>1.4628632675504212</v>
      </c>
      <c r="O103" s="67">
        <f t="shared" si="29"/>
        <v>1.0801289728798151</v>
      </c>
      <c r="P103" s="67">
        <f t="shared" si="30"/>
        <v>-0.10793305924447542</v>
      </c>
    </row>
    <row r="104" spans="1:16">
      <c r="A104" s="68">
        <f t="shared" si="31"/>
        <v>5.0733466933867772</v>
      </c>
      <c r="B104" s="71">
        <f t="shared" si="19"/>
        <v>-23.738846671298546</v>
      </c>
      <c r="C104" s="71">
        <f t="shared" si="16"/>
        <v>2.5366733466933886</v>
      </c>
      <c r="D104" s="71">
        <f t="shared" si="17"/>
        <v>569.96755295124672</v>
      </c>
      <c r="E104" s="65">
        <f t="shared" si="18"/>
        <v>-4.1649470304722935E-2</v>
      </c>
      <c r="F104" s="65">
        <f t="shared" si="20"/>
        <v>4.4505574634182161E-3</v>
      </c>
      <c r="G104" s="66">
        <f t="shared" si="21"/>
        <v>2.2579220990760648E-2</v>
      </c>
      <c r="H104" s="66">
        <f t="shared" si="22"/>
        <v>0.21130220245177686</v>
      </c>
      <c r="I104" s="67">
        <f t="shared" si="23"/>
        <v>1.0720093301140654</v>
      </c>
      <c r="J104" s="67">
        <f t="shared" si="24"/>
        <v>-0.11455221615272485</v>
      </c>
      <c r="K104" s="65">
        <f t="shared" si="25"/>
        <v>4.1886583035611595E-2</v>
      </c>
      <c r="L104" s="65">
        <f t="shared" si="26"/>
        <v>3.0351391272188248</v>
      </c>
      <c r="M104" s="66">
        <f t="shared" si="27"/>
        <v>0.21250515754099075</v>
      </c>
      <c r="N104" s="66">
        <f t="shared" si="28"/>
        <v>1.4643428004239285</v>
      </c>
      <c r="O104" s="67">
        <f t="shared" si="29"/>
        <v>1.0781123383382216</v>
      </c>
      <c r="P104" s="67">
        <f t="shared" si="30"/>
        <v>-0.10645352637096819</v>
      </c>
    </row>
    <row r="105" spans="1:16">
      <c r="A105" s="68">
        <f t="shared" si="31"/>
        <v>5.133266533066136</v>
      </c>
      <c r="B105" s="71">
        <f t="shared" si="19"/>
        <v>-24.350425299496827</v>
      </c>
      <c r="C105" s="71">
        <f t="shared" si="16"/>
        <v>2.566633266533068</v>
      </c>
      <c r="D105" s="71">
        <f t="shared" si="17"/>
        <v>599.53081859124927</v>
      </c>
      <c r="E105" s="65">
        <f t="shared" si="18"/>
        <v>-4.0615802464858054E-2</v>
      </c>
      <c r="F105" s="65">
        <f t="shared" si="20"/>
        <v>4.2810697748016163E-3</v>
      </c>
      <c r="G105" s="66">
        <f t="shared" si="21"/>
        <v>2.1975872200710116E-2</v>
      </c>
      <c r="H105" s="66">
        <f t="shared" si="22"/>
        <v>0.20849173950648092</v>
      </c>
      <c r="I105" s="67">
        <f t="shared" si="23"/>
        <v>1.0702436688293613</v>
      </c>
      <c r="J105" s="67">
        <f t="shared" si="24"/>
        <v>-0.1128080093028437</v>
      </c>
      <c r="K105" s="65">
        <f t="shared" si="25"/>
        <v>4.0840800289429803E-2</v>
      </c>
      <c r="L105" s="65">
        <f t="shared" si="26"/>
        <v>3.0365763761028686</v>
      </c>
      <c r="M105" s="66">
        <f t="shared" si="27"/>
        <v>0.20964671330936777</v>
      </c>
      <c r="N105" s="66">
        <f t="shared" si="28"/>
        <v>1.465780049307972</v>
      </c>
      <c r="O105" s="67">
        <f t="shared" si="29"/>
        <v>1.0761724571982885</v>
      </c>
      <c r="P105" s="67">
        <f t="shared" si="30"/>
        <v>-0.1050162774869246</v>
      </c>
    </row>
    <row r="106" spans="1:16">
      <c r="A106" s="68">
        <f t="shared" si="31"/>
        <v>5.1931863727454948</v>
      </c>
      <c r="B106" s="71">
        <f t="shared" si="19"/>
        <v>-24.969184702069509</v>
      </c>
      <c r="C106" s="71">
        <f t="shared" si="16"/>
        <v>2.5965931863727474</v>
      </c>
      <c r="D106" s="71">
        <f t="shared" si="17"/>
        <v>630.20248086157937</v>
      </c>
      <c r="E106" s="65">
        <f t="shared" si="18"/>
        <v>-3.962089242799071E-2</v>
      </c>
      <c r="F106" s="65">
        <f t="shared" si="20"/>
        <v>4.1202522446798732E-3</v>
      </c>
      <c r="G106" s="66">
        <f t="shared" si="21"/>
        <v>2.1397237809345552E-2</v>
      </c>
      <c r="H106" s="66">
        <f t="shared" si="22"/>
        <v>0.20575867863305652</v>
      </c>
      <c r="I106" s="67">
        <f t="shared" si="23"/>
        <v>1.0685431659513087</v>
      </c>
      <c r="J106" s="67">
        <f t="shared" si="24"/>
        <v>-0.11111984380588798</v>
      </c>
      <c r="K106" s="65">
        <f t="shared" si="25"/>
        <v>3.9834552782103641E-2</v>
      </c>
      <c r="L106" s="65">
        <f t="shared" si="26"/>
        <v>3.0379731979036446</v>
      </c>
      <c r="M106" s="66">
        <f t="shared" si="27"/>
        <v>0.20686825667243178</v>
      </c>
      <c r="N106" s="66">
        <f t="shared" si="28"/>
        <v>1.4671768711087478</v>
      </c>
      <c r="O106" s="67">
        <f t="shared" si="29"/>
        <v>1.07430541150489</v>
      </c>
      <c r="P106" s="67">
        <f t="shared" si="30"/>
        <v>-0.10361945568614868</v>
      </c>
    </row>
    <row r="107" spans="1:16">
      <c r="A107" s="68">
        <f t="shared" si="31"/>
        <v>5.2531062124248535</v>
      </c>
      <c r="B107" s="71">
        <f t="shared" si="19"/>
        <v>-25.595124879016591</v>
      </c>
      <c r="C107" s="71">
        <f t="shared" si="16"/>
        <v>2.6265531062124268</v>
      </c>
      <c r="D107" s="71">
        <f t="shared" si="17"/>
        <v>662.00919879220817</v>
      </c>
      <c r="E107" s="65">
        <f t="shared" si="18"/>
        <v>-3.866279339579147E-2</v>
      </c>
      <c r="F107" s="65">
        <f t="shared" si="20"/>
        <v>3.9675477485877813E-3</v>
      </c>
      <c r="G107" s="66">
        <f t="shared" si="21"/>
        <v>2.0841949726198714E-2</v>
      </c>
      <c r="H107" s="66">
        <f t="shared" si="22"/>
        <v>0.20309976017713077</v>
      </c>
      <c r="I107" s="67">
        <f t="shared" si="23"/>
        <v>1.0669046119284835</v>
      </c>
      <c r="J107" s="67">
        <f t="shared" si="24"/>
        <v>-0.10948497558574094</v>
      </c>
      <c r="K107" s="65">
        <f t="shared" si="25"/>
        <v>3.8865833688510792E-2</v>
      </c>
      <c r="L107" s="65">
        <f t="shared" si="26"/>
        <v>3.0393313397175787</v>
      </c>
      <c r="M107" s="66">
        <f t="shared" si="27"/>
        <v>0.20416635240018721</v>
      </c>
      <c r="N107" s="66">
        <f t="shared" si="28"/>
        <v>1.4685350129226824</v>
      </c>
      <c r="O107" s="67">
        <f t="shared" si="29"/>
        <v>1.0725075341615453</v>
      </c>
      <c r="P107" s="67">
        <f t="shared" si="30"/>
        <v>-0.10226131387221428</v>
      </c>
    </row>
    <row r="108" spans="1:16">
      <c r="A108" s="68">
        <f t="shared" si="31"/>
        <v>5.3130260521042123</v>
      </c>
      <c r="B108" s="71">
        <f t="shared" si="19"/>
        <v>-26.228245830338071</v>
      </c>
      <c r="C108" s="71">
        <f t="shared" si="16"/>
        <v>2.6565130260521062</v>
      </c>
      <c r="D108" s="71">
        <f t="shared" si="17"/>
        <v>694.9779407942309</v>
      </c>
      <c r="E108" s="65">
        <f t="shared" si="18"/>
        <v>-3.773968106147952E-2</v>
      </c>
      <c r="F108" s="65">
        <f t="shared" si="20"/>
        <v>3.822442224592344E-3</v>
      </c>
      <c r="G108" s="66">
        <f t="shared" si="21"/>
        <v>2.0308735121922303E-2</v>
      </c>
      <c r="H108" s="66">
        <f t="shared" si="22"/>
        <v>0.20051190867774465</v>
      </c>
      <c r="I108" s="67">
        <f t="shared" si="23"/>
        <v>1.065324994561998</v>
      </c>
      <c r="J108" s="67">
        <f t="shared" si="24"/>
        <v>-0.10790083878805702</v>
      </c>
      <c r="K108" s="65">
        <f t="shared" si="25"/>
        <v>3.7932764085715429E-2</v>
      </c>
      <c r="L108" s="65">
        <f t="shared" si="26"/>
        <v>3.0406524469481462</v>
      </c>
      <c r="M108" s="66">
        <f t="shared" si="27"/>
        <v>0.20153776381572913</v>
      </c>
      <c r="N108" s="66">
        <f t="shared" si="28"/>
        <v>1.4698561201532498</v>
      </c>
      <c r="O108" s="67">
        <f t="shared" si="29"/>
        <v>1.0707753896357943</v>
      </c>
      <c r="P108" s="67">
        <f t="shared" si="30"/>
        <v>-0.10094020664164682</v>
      </c>
    </row>
    <row r="109" spans="1:16">
      <c r="A109" s="68">
        <f t="shared" si="31"/>
        <v>5.3729458917835711</v>
      </c>
      <c r="B109" s="71">
        <f t="shared" si="19"/>
        <v>-26.868547556033953</v>
      </c>
      <c r="C109" s="71">
        <f t="shared" si="16"/>
        <v>2.6864729458917855</v>
      </c>
      <c r="D109" s="71">
        <f t="shared" si="17"/>
        <v>729.13598465986661</v>
      </c>
      <c r="E109" s="65">
        <f t="shared" si="18"/>
        <v>-3.6849844365544261E-2</v>
      </c>
      <c r="F109" s="65">
        <f t="shared" si="20"/>
        <v>3.6844607897729715E-3</v>
      </c>
      <c r="G109" s="66">
        <f t="shared" si="21"/>
        <v>1.979640846384834E-2</v>
      </c>
      <c r="H109" s="66">
        <f t="shared" si="22"/>
        <v>0.197992219896715</v>
      </c>
      <c r="I109" s="67">
        <f t="shared" si="23"/>
        <v>1.0638014844991643</v>
      </c>
      <c r="J109" s="67">
        <f t="shared" si="24"/>
        <v>-0.10636503152790346</v>
      </c>
      <c r="K109" s="65">
        <f t="shared" si="25"/>
        <v>3.703358315200149E-2</v>
      </c>
      <c r="L109" s="65">
        <f t="shared" si="26"/>
        <v>3.0419380707072876</v>
      </c>
      <c r="M109" s="66">
        <f t="shared" si="27"/>
        <v>0.19897943845457167</v>
      </c>
      <c r="N109" s="66">
        <f t="shared" si="28"/>
        <v>1.4711417439123911</v>
      </c>
      <c r="O109" s="67">
        <f t="shared" si="29"/>
        <v>1.0691057563938928</v>
      </c>
      <c r="P109" s="67">
        <f t="shared" si="30"/>
        <v>-9.9654582882505491E-2</v>
      </c>
    </row>
    <row r="110" spans="1:16">
      <c r="A110" s="68">
        <f t="shared" si="31"/>
        <v>5.4328657314629298</v>
      </c>
      <c r="B110" s="71">
        <f t="shared" si="19"/>
        <v>-27.516030056104235</v>
      </c>
      <c r="C110" s="71">
        <f t="shared" si="16"/>
        <v>2.7164328657314649</v>
      </c>
      <c r="D110" s="71">
        <f t="shared" si="17"/>
        <v>764.51091756245762</v>
      </c>
      <c r="E110" s="65">
        <f t="shared" si="18"/>
        <v>-3.5991677063076447E-2</v>
      </c>
      <c r="F110" s="65">
        <f t="shared" si="20"/>
        <v>3.5531642561658287E-3</v>
      </c>
      <c r="G110" s="66">
        <f t="shared" si="21"/>
        <v>1.9303864325582301E-2</v>
      </c>
      <c r="H110" s="66">
        <f t="shared" si="22"/>
        <v>0.19553794893386836</v>
      </c>
      <c r="I110" s="67">
        <f t="shared" si="23"/>
        <v>1.0623314219633617</v>
      </c>
      <c r="J110" s="67">
        <f t="shared" si="24"/>
        <v>-0.10487530297926584</v>
      </c>
      <c r="K110" s="65">
        <f t="shared" si="25"/>
        <v>3.6166639241766406E-2</v>
      </c>
      <c r="L110" s="65">
        <f t="shared" si="26"/>
        <v>3.0431896745742479</v>
      </c>
      <c r="M110" s="66">
        <f t="shared" si="27"/>
        <v>0.19648849495877513</v>
      </c>
      <c r="N110" s="66">
        <f t="shared" si="28"/>
        <v>1.4723933477793514</v>
      </c>
      <c r="O110" s="67">
        <f t="shared" si="29"/>
        <v>1.0674956108882561</v>
      </c>
      <c r="P110" s="67">
        <f t="shared" si="30"/>
        <v>-9.8402979015545247E-2</v>
      </c>
    </row>
    <row r="111" spans="1:16">
      <c r="A111" s="68">
        <f t="shared" si="31"/>
        <v>5.4927855711422886</v>
      </c>
      <c r="B111" s="71">
        <f t="shared" si="19"/>
        <v>-28.170693330548918</v>
      </c>
      <c r="C111" s="71">
        <f t="shared" si="16"/>
        <v>2.7463927855711443</v>
      </c>
      <c r="D111" s="71">
        <f t="shared" si="17"/>
        <v>801.13063605647051</v>
      </c>
      <c r="E111" s="65">
        <f t="shared" si="18"/>
        <v>-3.5163670021680721E-2</v>
      </c>
      <c r="F111" s="65">
        <f t="shared" si="20"/>
        <v>3.4281460001207033E-3</v>
      </c>
      <c r="G111" s="66">
        <f t="shared" si="21"/>
        <v>1.8830070885232149E-2</v>
      </c>
      <c r="H111" s="66">
        <f t="shared" si="22"/>
        <v>0.19314649932349651</v>
      </c>
      <c r="I111" s="67">
        <f t="shared" si="23"/>
        <v>1.0609123046007454</v>
      </c>
      <c r="J111" s="67">
        <f t="shared" si="24"/>
        <v>-0.10342954166198964</v>
      </c>
      <c r="K111" s="65">
        <f t="shared" si="25"/>
        <v>3.5330381747043026E-2</v>
      </c>
      <c r="L111" s="65">
        <f t="shared" si="26"/>
        <v>3.044408640776286</v>
      </c>
      <c r="M111" s="66">
        <f t="shared" si="27"/>
        <v>0.19406221108310681</v>
      </c>
      <c r="N111" s="66">
        <f t="shared" si="28"/>
        <v>1.4736123139813897</v>
      </c>
      <c r="O111" s="67">
        <f t="shared" si="29"/>
        <v>1.0659421129412581</v>
      </c>
      <c r="P111" s="67">
        <f t="shared" si="30"/>
        <v>-9.718401281350697E-2</v>
      </c>
    </row>
    <row r="112" spans="1:16">
      <c r="A112" s="68">
        <f t="shared" si="31"/>
        <v>5.5527054108216474</v>
      </c>
      <c r="B112" s="71">
        <f t="shared" si="19"/>
        <v>-28.832537379367999</v>
      </c>
      <c r="C112" s="71">
        <f t="shared" si="16"/>
        <v>2.7763527054108237</v>
      </c>
      <c r="D112" s="71">
        <f t="shared" si="17"/>
        <v>839.02334607749492</v>
      </c>
      <c r="E112" s="65">
        <f t="shared" si="18"/>
        <v>-3.4364404177979729E-2</v>
      </c>
      <c r="F112" s="65">
        <f t="shared" si="20"/>
        <v>3.3090291448867391E-3</v>
      </c>
      <c r="G112" s="66">
        <f t="shared" si="21"/>
        <v>1.8374064037379127E-2</v>
      </c>
      <c r="H112" s="66">
        <f t="shared" si="22"/>
        <v>0.19081541301873006</v>
      </c>
      <c r="I112" s="67">
        <f t="shared" si="23"/>
        <v>1.0595417763372699</v>
      </c>
      <c r="J112" s="67">
        <f t="shared" si="24"/>
        <v>-0.10202576479913852</v>
      </c>
      <c r="K112" s="65">
        <f t="shared" si="25"/>
        <v>3.452335366660169E-2</v>
      </c>
      <c r="L112" s="65">
        <f t="shared" si="26"/>
        <v>3.0455962758484096</v>
      </c>
      <c r="M112" s="66">
        <f t="shared" si="27"/>
        <v>0.19169801270424858</v>
      </c>
      <c r="N112" s="66">
        <f t="shared" si="28"/>
        <v>1.4747999490535133</v>
      </c>
      <c r="O112" s="67">
        <f t="shared" si="29"/>
        <v>1.0644425923866381</v>
      </c>
      <c r="P112" s="67">
        <f t="shared" si="30"/>
        <v>-9.5996377741383421E-2</v>
      </c>
    </row>
    <row r="113" spans="1:16">
      <c r="A113" s="68">
        <f t="shared" si="31"/>
        <v>5.6126252505010061</v>
      </c>
      <c r="B113" s="71">
        <f t="shared" si="19"/>
        <v>-29.50156220256148</v>
      </c>
      <c r="C113" s="71">
        <f t="shared" si="16"/>
        <v>2.8063126252505031</v>
      </c>
      <c r="D113" s="71">
        <f t="shared" si="17"/>
        <v>878.21756294224463</v>
      </c>
      <c r="E113" s="65">
        <f t="shared" si="18"/>
        <v>-3.3592544088647001E-2</v>
      </c>
      <c r="F113" s="65">
        <f t="shared" si="20"/>
        <v>3.1954640212940697E-3</v>
      </c>
      <c r="G113" s="66">
        <f t="shared" si="21"/>
        <v>1.7934942052982579E-2</v>
      </c>
      <c r="H113" s="66">
        <f t="shared" si="22"/>
        <v>0.18854236118050846</v>
      </c>
      <c r="I113" s="67">
        <f t="shared" si="23"/>
        <v>1.0582176171508024</v>
      </c>
      <c r="J113" s="67">
        <f t="shared" si="24"/>
        <v>-0.10066210863284238</v>
      </c>
      <c r="K113" s="65">
        <f t="shared" si="25"/>
        <v>3.3744184812484021E-2</v>
      </c>
      <c r="L113" s="65">
        <f t="shared" si="26"/>
        <v>3.0467538158229024</v>
      </c>
      <c r="M113" s="66">
        <f t="shared" si="27"/>
        <v>0.18939346373612037</v>
      </c>
      <c r="N113" s="66">
        <f t="shared" si="28"/>
        <v>1.4759574890280058</v>
      </c>
      <c r="O113" s="67">
        <f t="shared" si="29"/>
        <v>1.0629945368451958</v>
      </c>
      <c r="P113" s="67">
        <f t="shared" si="30"/>
        <v>-9.4838837766890741E-2</v>
      </c>
    </row>
    <row r="114" spans="1:16">
      <c r="A114" s="68">
        <f t="shared" si="31"/>
        <v>5.6725450901803649</v>
      </c>
      <c r="B114" s="71">
        <f t="shared" si="19"/>
        <v>-30.177767800129367</v>
      </c>
      <c r="C114" s="71">
        <f t="shared" si="16"/>
        <v>2.8362725450901825</v>
      </c>
      <c r="D114" s="71">
        <f t="shared" si="17"/>
        <v>918.74211134855716</v>
      </c>
      <c r="E114" s="65">
        <f t="shared" si="18"/>
        <v>-3.2846832018871473E-2</v>
      </c>
      <c r="F114" s="65">
        <f t="shared" si="20"/>
        <v>3.0871258757552938E-3</v>
      </c>
      <c r="G114" s="66">
        <f t="shared" si="21"/>
        <v>1.7511860729284453E-2</v>
      </c>
      <c r="H114" s="66">
        <f t="shared" si="22"/>
        <v>0.18632513569662859</v>
      </c>
      <c r="I114" s="67">
        <f t="shared" si="23"/>
        <v>1.0569377336731007</v>
      </c>
      <c r="J114" s="67">
        <f t="shared" si="24"/>
        <v>-9.9336819599824863E-2</v>
      </c>
      <c r="K114" s="65">
        <f t="shared" si="25"/>
        <v>3.2991585591612874E-2</v>
      </c>
      <c r="L114" s="65">
        <f t="shared" si="26"/>
        <v>3.0478824309938259</v>
      </c>
      <c r="M114" s="66">
        <f t="shared" si="27"/>
        <v>0.18714625686496889</v>
      </c>
      <c r="N114" s="66">
        <f t="shared" si="28"/>
        <v>1.4770861041989296</v>
      </c>
      <c r="O114" s="67">
        <f t="shared" si="29"/>
        <v>1.0615955805250126</v>
      </c>
      <c r="P114" s="67">
        <f t="shared" si="30"/>
        <v>-9.3710222595967077E-2</v>
      </c>
    </row>
    <row r="115" spans="1:16">
      <c r="A115" s="68">
        <f t="shared" si="31"/>
        <v>5.7324649298597237</v>
      </c>
      <c r="B115" s="71">
        <f t="shared" si="19"/>
        <v>-30.861154172071643</v>
      </c>
      <c r="C115" s="71">
        <f t="shared" si="16"/>
        <v>2.8662324649298618</v>
      </c>
      <c r="D115" s="71">
        <f t="shared" si="17"/>
        <v>960.62612537539292</v>
      </c>
      <c r="E115" s="65">
        <f t="shared" si="18"/>
        <v>-3.2126082517287088E-2</v>
      </c>
      <c r="F115" s="65">
        <f t="shared" si="20"/>
        <v>2.9837127985768625E-3</v>
      </c>
      <c r="G115" s="66">
        <f t="shared" si="21"/>
        <v>1.7104028978615474E-2</v>
      </c>
      <c r="H115" s="66">
        <f t="shared" si="22"/>
        <v>0.18416164136412783</v>
      </c>
      <c r="I115" s="67">
        <f t="shared" si="23"/>
        <v>1.0557001505452666</v>
      </c>
      <c r="J115" s="67">
        <f t="shared" si="24"/>
        <v>-9.8048246279217627E-2</v>
      </c>
      <c r="K115" s="65">
        <f t="shared" si="25"/>
        <v>3.2264341306958835E-2</v>
      </c>
      <c r="L115" s="65">
        <f t="shared" si="26"/>
        <v>3.0489832302967681</v>
      </c>
      <c r="M115" s="66">
        <f t="shared" si="27"/>
        <v>0.184954205027166</v>
      </c>
      <c r="N115" s="66">
        <f t="shared" si="28"/>
        <v>1.4781869035018715</v>
      </c>
      <c r="O115" s="67">
        <f t="shared" si="29"/>
        <v>1.0602434939483141</v>
      </c>
      <c r="P115" s="67">
        <f t="shared" si="30"/>
        <v>-9.2609423293025142E-2</v>
      </c>
    </row>
    <row r="116" spans="1:16">
      <c r="A116" s="68">
        <f t="shared" si="31"/>
        <v>5.7923847695390824</v>
      </c>
      <c r="B116" s="71">
        <f t="shared" si="19"/>
        <v>-31.551721318388331</v>
      </c>
      <c r="C116" s="71">
        <f t="shared" si="16"/>
        <v>2.8961923847695412</v>
      </c>
      <c r="D116" s="71">
        <f t="shared" si="17"/>
        <v>1003.8990484828378</v>
      </c>
      <c r="E116" s="65">
        <f t="shared" si="18"/>
        <v>-3.142917743180601E-2</v>
      </c>
      <c r="F116" s="65">
        <f t="shared" si="20"/>
        <v>2.8849438488326782E-3</v>
      </c>
      <c r="G116" s="66">
        <f t="shared" si="21"/>
        <v>1.6710704810953866E-2</v>
      </c>
      <c r="H116" s="66">
        <f t="shared" si="22"/>
        <v>0.18204988867513458</v>
      </c>
      <c r="I116" s="67">
        <f t="shared" si="23"/>
        <v>1.054503002458135</v>
      </c>
      <c r="J116" s="67">
        <f t="shared" si="24"/>
        <v>-9.6794832035232647E-2</v>
      </c>
      <c r="K116" s="65">
        <f t="shared" si="25"/>
        <v>3.1561306928751566E-2</v>
      </c>
      <c r="L116" s="65">
        <f t="shared" si="26"/>
        <v>3.0500572653397922</v>
      </c>
      <c r="M116" s="66">
        <f t="shared" si="27"/>
        <v>0.18281523356084889</v>
      </c>
      <c r="N116" s="66">
        <f t="shared" si="28"/>
        <v>1.4792609385448958</v>
      </c>
      <c r="O116" s="67">
        <f t="shared" si="29"/>
        <v>1.0589361745175911</v>
      </c>
      <c r="P116" s="67">
        <f t="shared" si="30"/>
        <v>-9.1535388250000807E-2</v>
      </c>
    </row>
    <row r="117" spans="1:16">
      <c r="A117" s="68">
        <f t="shared" si="31"/>
        <v>5.8523046092184412</v>
      </c>
      <c r="B117" s="71">
        <f t="shared" si="19"/>
        <v>-32.24946923907941</v>
      </c>
      <c r="C117" s="71">
        <f t="shared" si="16"/>
        <v>2.9261523046092206</v>
      </c>
      <c r="D117" s="71">
        <f t="shared" si="17"/>
        <v>1048.590633512099</v>
      </c>
      <c r="E117" s="65">
        <f t="shared" si="18"/>
        <v>-3.0755061325566671E-2</v>
      </c>
      <c r="F117" s="65">
        <f t="shared" si="20"/>
        <v>2.7905573548835804E-3</v>
      </c>
      <c r="G117" s="66">
        <f t="shared" si="21"/>
        <v>1.6331191670273599E-2</v>
      </c>
      <c r="H117" s="66">
        <f t="shared" si="22"/>
        <v>0.17998798715240966</v>
      </c>
      <c r="I117" s="67">
        <f t="shared" si="23"/>
        <v>1.0533445268159967</v>
      </c>
      <c r="J117" s="67">
        <f t="shared" si="24"/>
        <v>-9.5575108285972002E-2</v>
      </c>
      <c r="K117" s="65">
        <f t="shared" si="25"/>
        <v>3.0881402291512955E-2</v>
      </c>
      <c r="L117" s="65">
        <f t="shared" si="26"/>
        <v>3.0511055341177515</v>
      </c>
      <c r="M117" s="66">
        <f t="shared" si="27"/>
        <v>0.18072737296975019</v>
      </c>
      <c r="N117" s="66">
        <f t="shared" si="28"/>
        <v>1.4803092073228552</v>
      </c>
      <c r="O117" s="67">
        <f t="shared" si="29"/>
        <v>1.0576716378428095</v>
      </c>
      <c r="P117" s="67">
        <f t="shared" si="30"/>
        <v>-9.0487119472041522E-2</v>
      </c>
    </row>
    <row r="118" spans="1:16">
      <c r="A118" s="68">
        <f t="shared" si="31"/>
        <v>5.9122244488978</v>
      </c>
      <c r="B118" s="71">
        <f t="shared" si="19"/>
        <v>-32.954397934144893</v>
      </c>
      <c r="C118" s="71">
        <f t="shared" si="16"/>
        <v>2.9561122244489</v>
      </c>
      <c r="D118" s="71">
        <f t="shared" si="17"/>
        <v>1094.7309426855095</v>
      </c>
      <c r="E118" s="65">
        <f t="shared" si="18"/>
        <v>-3.0102737256429153E-2</v>
      </c>
      <c r="F118" s="65">
        <f t="shared" si="20"/>
        <v>2.7003093720884457E-3</v>
      </c>
      <c r="G118" s="66">
        <f t="shared" si="21"/>
        <v>1.5964835089249174E-2</v>
      </c>
      <c r="H118" s="66">
        <f t="shared" si="22"/>
        <v>0.17797413918620711</v>
      </c>
      <c r="I118" s="67">
        <f t="shared" si="23"/>
        <v>1.0522230569682336</v>
      </c>
      <c r="J118" s="67">
        <f t="shared" si="24"/>
        <v>-9.4387688337280451E-2</v>
      </c>
      <c r="K118" s="65">
        <f t="shared" si="25"/>
        <v>3.0223607677353749E-2</v>
      </c>
      <c r="L118" s="65">
        <f t="shared" si="26"/>
        <v>3.0521289844387622</v>
      </c>
      <c r="M118" s="66">
        <f t="shared" si="27"/>
        <v>0.17868875224394606</v>
      </c>
      <c r="N118" s="66">
        <f t="shared" si="28"/>
        <v>1.4813326576438659</v>
      </c>
      <c r="O118" s="67">
        <f t="shared" si="29"/>
        <v>1.0564480097596995</v>
      </c>
      <c r="P118" s="67">
        <f t="shared" si="30"/>
        <v>-8.9463669151030781E-2</v>
      </c>
    </row>
    <row r="119" spans="1:16">
      <c r="A119" s="68">
        <f t="shared" si="31"/>
        <v>5.9721442885771587</v>
      </c>
      <c r="B119" s="71">
        <f t="shared" si="19"/>
        <v>-33.666507403584781</v>
      </c>
      <c r="C119" s="71">
        <f t="shared" si="16"/>
        <v>2.9860721442885794</v>
      </c>
      <c r="D119" s="71">
        <f t="shared" si="17"/>
        <v>1142.350347606525</v>
      </c>
      <c r="E119" s="65">
        <f t="shared" si="18"/>
        <v>-2.9471262887190004E-2</v>
      </c>
      <c r="F119" s="65">
        <f t="shared" si="20"/>
        <v>2.6139722813977835E-3</v>
      </c>
      <c r="G119" s="66">
        <f t="shared" si="21"/>
        <v>1.5611019630848778E-2</v>
      </c>
      <c r="H119" s="66">
        <f t="shared" si="22"/>
        <v>0.17600663432888777</v>
      </c>
      <c r="I119" s="67">
        <f t="shared" si="23"/>
        <v>1.0511370159589557</v>
      </c>
      <c r="J119" s="67">
        <f t="shared" si="24"/>
        <v>-9.3231261727239431E-2</v>
      </c>
      <c r="K119" s="65">
        <f t="shared" si="25"/>
        <v>2.9586959750095631E-2</v>
      </c>
      <c r="L119" s="65">
        <f t="shared" si="26"/>
        <v>3.0531285170886817</v>
      </c>
      <c r="M119" s="66">
        <f t="shared" si="27"/>
        <v>0.17669759268789589</v>
      </c>
      <c r="N119" s="66">
        <f t="shared" si="28"/>
        <v>1.4823321902937854</v>
      </c>
      <c r="O119" s="67">
        <f t="shared" si="29"/>
        <v>1.0552635189763506</v>
      </c>
      <c r="P119" s="67">
        <f t="shared" si="30"/>
        <v>-8.8464136501111207E-2</v>
      </c>
    </row>
    <row r="120" spans="1:16">
      <c r="A120" s="68">
        <f t="shared" si="31"/>
        <v>6.0320641282565175</v>
      </c>
      <c r="B120" s="71">
        <f t="shared" si="19"/>
        <v>-34.385797647399059</v>
      </c>
      <c r="C120" s="71">
        <f t="shared" si="16"/>
        <v>3.0160320641282587</v>
      </c>
      <c r="D120" s="71">
        <f t="shared" si="17"/>
        <v>1191.4795292597244</v>
      </c>
      <c r="E120" s="65">
        <f t="shared" si="18"/>
        <v>-2.8859746897005632E-2</v>
      </c>
      <c r="F120" s="65">
        <f t="shared" si="20"/>
        <v>2.5313335143929356E-3</v>
      </c>
      <c r="G120" s="66">
        <f t="shared" si="21"/>
        <v>1.526916608882313E-2</v>
      </c>
      <c r="H120" s="66">
        <f t="shared" si="22"/>
        <v>0.17408384400799001</v>
      </c>
      <c r="I120" s="67">
        <f t="shared" si="23"/>
        <v>1.0500849107495998</v>
      </c>
      <c r="J120" s="67">
        <f t="shared" si="24"/>
        <v>-9.2104589032780876E-2</v>
      </c>
      <c r="K120" s="65">
        <f t="shared" si="25"/>
        <v>2.8970547808426322E-2</v>
      </c>
      <c r="L120" s="65">
        <f t="shared" si="26"/>
        <v>3.0541049887567993</v>
      </c>
      <c r="M120" s="66">
        <f t="shared" si="27"/>
        <v>0.17475220221114887</v>
      </c>
      <c r="N120" s="66">
        <f t="shared" si="28"/>
        <v>1.4833086619619025</v>
      </c>
      <c r="O120" s="67">
        <f t="shared" si="29"/>
        <v>1.0541164902917004</v>
      </c>
      <c r="P120" s="67">
        <f t="shared" si="30"/>
        <v>-8.7487664832994083E-2</v>
      </c>
    </row>
    <row r="121" spans="1:16">
      <c r="A121" s="68">
        <f t="shared" si="31"/>
        <v>6.0919839679358763</v>
      </c>
      <c r="B121" s="71">
        <f t="shared" si="19"/>
        <v>-35.112268665587742</v>
      </c>
      <c r="C121" s="71">
        <f t="shared" si="16"/>
        <v>3.0459919839679381</v>
      </c>
      <c r="D121" s="71">
        <f t="shared" si="17"/>
        <v>1242.1494780108119</v>
      </c>
      <c r="E121" s="65">
        <f t="shared" si="18"/>
        <v>-2.8267345667460902E-2</v>
      </c>
      <c r="F121" s="65">
        <f t="shared" si="20"/>
        <v>2.4521943919710971E-3</v>
      </c>
      <c r="G121" s="66">
        <f t="shared" si="21"/>
        <v>1.4938728922150188E-2</v>
      </c>
      <c r="H121" s="66">
        <f t="shared" si="22"/>
        <v>0.17220421662227348</v>
      </c>
      <c r="I121" s="67">
        <f t="shared" si="23"/>
        <v>1.0490653268738468</v>
      </c>
      <c r="J121" s="67">
        <f t="shared" si="24"/>
        <v>-9.1006497095078936E-2</v>
      </c>
      <c r="K121" s="65">
        <f t="shared" si="25"/>
        <v>2.8373510329526293E-2</v>
      </c>
      <c r="L121" s="65">
        <f t="shared" si="26"/>
        <v>3.0550592147436224</v>
      </c>
      <c r="M121" s="66">
        <f t="shared" si="27"/>
        <v>0.17285097004153716</v>
      </c>
      <c r="N121" s="66">
        <f t="shared" si="28"/>
        <v>1.4842628879487259</v>
      </c>
      <c r="O121" s="67">
        <f t="shared" si="29"/>
        <v>1.0530053383352089</v>
      </c>
      <c r="P121" s="67">
        <f t="shared" si="30"/>
        <v>-8.6533438846170735E-2</v>
      </c>
    </row>
    <row r="122" spans="1:16">
      <c r="A122" s="68">
        <f t="shared" si="31"/>
        <v>6.151903807615235</v>
      </c>
      <c r="B122" s="71">
        <f t="shared" si="19"/>
        <v>-35.845920458150829</v>
      </c>
      <c r="C122" s="71">
        <f t="shared" si="16"/>
        <v>3.0759519038076175</v>
      </c>
      <c r="D122" s="71">
        <f t="shared" si="17"/>
        <v>1294.3914936066137</v>
      </c>
      <c r="E122" s="65">
        <f t="shared" si="18"/>
        <v>-2.7693260219342094E-2</v>
      </c>
      <c r="F122" s="65">
        <f t="shared" si="20"/>
        <v>2.376369065310351E-3</v>
      </c>
      <c r="G122" s="66">
        <f t="shared" si="21"/>
        <v>1.4619193901181805E-2</v>
      </c>
      <c r="H122" s="66">
        <f t="shared" si="22"/>
        <v>0.17036627298865015</v>
      </c>
      <c r="I122" s="67">
        <f t="shared" si="23"/>
        <v>1.0480769234880933</v>
      </c>
      <c r="J122" s="67">
        <f t="shared" si="24"/>
        <v>-8.9935874624945775E-2</v>
      </c>
      <c r="K122" s="65">
        <f t="shared" si="25"/>
        <v>2.7795031777473455E-2</v>
      </c>
      <c r="L122" s="65">
        <f t="shared" si="26"/>
        <v>3.0559919714695809</v>
      </c>
      <c r="M122" s="66">
        <f t="shared" si="27"/>
        <v>0.17099236182462543</v>
      </c>
      <c r="N122" s="66">
        <f t="shared" si="28"/>
        <v>1.4851956446746843</v>
      </c>
      <c r="O122" s="67">
        <f t="shared" si="29"/>
        <v>1.0519285617820351</v>
      </c>
      <c r="P122" s="67">
        <f t="shared" si="30"/>
        <v>-8.5600682120212254E-2</v>
      </c>
    </row>
    <row r="123" spans="1:16">
      <c r="A123" s="68">
        <f t="shared" si="31"/>
        <v>6.2118236472945938</v>
      </c>
      <c r="B123" s="71">
        <f t="shared" si="19"/>
        <v>-36.586753025088314</v>
      </c>
      <c r="C123" s="71">
        <f t="shared" si="16"/>
        <v>3.1059118236472969</v>
      </c>
      <c r="D123" s="71">
        <f t="shared" si="17"/>
        <v>1348.2371851750809</v>
      </c>
      <c r="E123" s="65">
        <f t="shared" si="18"/>
        <v>-2.7136733378509501E-2</v>
      </c>
      <c r="F123" s="65">
        <f t="shared" si="20"/>
        <v>2.3036835490069696E-3</v>
      </c>
      <c r="G123" s="66">
        <f t="shared" si="21"/>
        <v>1.4310075945605029E-2</v>
      </c>
      <c r="H123" s="66">
        <f t="shared" si="22"/>
        <v>0.16856860211095384</v>
      </c>
      <c r="I123" s="67">
        <f t="shared" si="23"/>
        <v>1.0471184287842163</v>
      </c>
      <c r="J123" s="67">
        <f t="shared" si="24"/>
        <v>-8.8891668153490866E-2</v>
      </c>
      <c r="K123" s="65">
        <f t="shared" si="25"/>
        <v>2.7234339653281057E-2</v>
      </c>
      <c r="L123" s="65">
        <f t="shared" si="26"/>
        <v>3.0569039988016118</v>
      </c>
      <c r="M123" s="66">
        <f t="shared" si="27"/>
        <v>0.16917491507670412</v>
      </c>
      <c r="N123" s="66">
        <f t="shared" si="28"/>
        <v>1.4861076720067152</v>
      </c>
      <c r="O123" s="67">
        <f t="shared" si="29"/>
        <v>1.0508847380025255</v>
      </c>
      <c r="P123" s="67">
        <f t="shared" si="30"/>
        <v>-8.4688654788181411E-2</v>
      </c>
    </row>
    <row r="124" spans="1:16">
      <c r="A124" s="68">
        <f t="shared" si="31"/>
        <v>6.2717434869739526</v>
      </c>
      <c r="B124" s="71">
        <f t="shared" si="19"/>
        <v>-37.334766366400196</v>
      </c>
      <c r="C124" s="71">
        <f t="shared" si="16"/>
        <v>3.1358717434869763</v>
      </c>
      <c r="D124" s="71">
        <f t="shared" si="17"/>
        <v>1403.7184712252872</v>
      </c>
      <c r="E124" s="65">
        <f t="shared" si="18"/>
        <v>-2.6597047151350209E-2</v>
      </c>
      <c r="F124" s="65">
        <f t="shared" si="20"/>
        <v>2.2339748373829656E-3</v>
      </c>
      <c r="G124" s="66">
        <f t="shared" si="21"/>
        <v>1.4010917136420309E-2</v>
      </c>
      <c r="H124" s="66">
        <f t="shared" si="22"/>
        <v>0.16680985724421979</v>
      </c>
      <c r="I124" s="67">
        <f t="shared" si="23"/>
        <v>1.0461886357344903</v>
      </c>
      <c r="J124" s="67">
        <f t="shared" si="24"/>
        <v>-8.7872878296875817E-2</v>
      </c>
      <c r="K124" s="65">
        <f t="shared" si="25"/>
        <v>2.6690701765693731E-2</v>
      </c>
      <c r="L124" s="65">
        <f t="shared" si="26"/>
        <v>3.0577960022129695</v>
      </c>
      <c r="M124" s="66">
        <f t="shared" si="27"/>
        <v>0.16739723496175385</v>
      </c>
      <c r="N124" s="66">
        <f t="shared" si="28"/>
        <v>1.4869996754180732</v>
      </c>
      <c r="O124" s="67">
        <f t="shared" si="29"/>
        <v>1.0498725181088282</v>
      </c>
      <c r="P124" s="67">
        <f t="shared" si="30"/>
        <v>-8.3796651376823378E-2</v>
      </c>
    </row>
    <row r="125" spans="1:16">
      <c r="A125" s="68">
        <f t="shared" si="31"/>
        <v>6.3316633266533113</v>
      </c>
      <c r="B125" s="71">
        <f t="shared" si="19"/>
        <v>-38.089960482086475</v>
      </c>
      <c r="C125" s="71">
        <f t="shared" si="16"/>
        <v>3.1658316633266557</v>
      </c>
      <c r="D125" s="71">
        <f t="shared" si="17"/>
        <v>1460.8675796474308</v>
      </c>
      <c r="E125" s="65">
        <f t="shared" si="18"/>
        <v>-2.6073520292153513E-2</v>
      </c>
      <c r="F125" s="65">
        <f t="shared" si="20"/>
        <v>2.1670900959351188E-3</v>
      </c>
      <c r="G125" s="66">
        <f t="shared" si="21"/>
        <v>1.3721284885985998E-2</v>
      </c>
      <c r="H125" s="66">
        <f t="shared" si="22"/>
        <v>0.16508875223057934</v>
      </c>
      <c r="I125" s="67">
        <f t="shared" si="23"/>
        <v>1.0452863981413143</v>
      </c>
      <c r="J125" s="67">
        <f t="shared" si="24"/>
        <v>-8.6878556307159904E-2</v>
      </c>
      <c r="K125" s="65">
        <f t="shared" si="25"/>
        <v>2.6163423703889389E-2</v>
      </c>
      <c r="L125" s="65">
        <f t="shared" si="26"/>
        <v>3.0586686547901292</v>
      </c>
      <c r="M125" s="66">
        <f t="shared" si="27"/>
        <v>0.16565799036560838</v>
      </c>
      <c r="N125" s="66">
        <f t="shared" si="28"/>
        <v>1.4878723279952326</v>
      </c>
      <c r="O125" s="67">
        <f t="shared" si="29"/>
        <v>1.0488906223650103</v>
      </c>
      <c r="P125" s="67">
        <f t="shared" si="30"/>
        <v>-8.2923998799663959E-2</v>
      </c>
    </row>
    <row r="126" spans="1:16">
      <c r="A126" s="68">
        <f t="shared" si="31"/>
        <v>6.3915831663326701</v>
      </c>
      <c r="B126" s="71">
        <f t="shared" si="19"/>
        <v>-38.852335372147159</v>
      </c>
      <c r="C126" s="71">
        <f t="shared" si="16"/>
        <v>3.195791583166335</v>
      </c>
      <c r="D126" s="71">
        <f t="shared" si="17"/>
        <v>1519.7170477128343</v>
      </c>
      <c r="E126" s="65">
        <f t="shared" si="18"/>
        <v>-2.5565506046418121E-2</v>
      </c>
      <c r="F126" s="65">
        <f t="shared" si="20"/>
        <v>2.1028859207547772E-3</v>
      </c>
      <c r="G126" s="66">
        <f t="shared" si="21"/>
        <v>1.3440770251814211E-2</v>
      </c>
      <c r="H126" s="66">
        <f t="shared" si="22"/>
        <v>0.16340405808506217</v>
      </c>
      <c r="I126" s="67">
        <f t="shared" si="23"/>
        <v>1.0444106269669291</v>
      </c>
      <c r="J126" s="67">
        <f t="shared" si="24"/>
        <v>-8.5907800884040639E-2</v>
      </c>
      <c r="K126" s="65">
        <f t="shared" si="25"/>
        <v>2.5651846495041056E-2</v>
      </c>
      <c r="L126" s="65">
        <f t="shared" si="26"/>
        <v>3.0595225990993411</v>
      </c>
      <c r="M126" s="66">
        <f t="shared" si="27"/>
        <v>0.16395591024305414</v>
      </c>
      <c r="N126" s="66">
        <f t="shared" si="28"/>
        <v>1.4887262723044445</v>
      </c>
      <c r="O126" s="67">
        <f t="shared" si="29"/>
        <v>1.0479378359302549</v>
      </c>
      <c r="P126" s="67">
        <f t="shared" si="30"/>
        <v>-8.2070054490452057E-2</v>
      </c>
    </row>
    <row r="127" spans="1:16">
      <c r="A127" s="68">
        <f t="shared" si="31"/>
        <v>6.4515030060120289</v>
      </c>
      <c r="B127" s="71">
        <f t="shared" si="19"/>
        <v>-39.621891036582241</v>
      </c>
      <c r="C127" s="71">
        <f t="shared" si="16"/>
        <v>3.2257515030060144</v>
      </c>
      <c r="D127" s="71">
        <f t="shared" si="17"/>
        <v>1580.2997220739417</v>
      </c>
      <c r="E127" s="65">
        <f t="shared" si="18"/>
        <v>-2.5072390055592472E-2</v>
      </c>
      <c r="F127" s="65">
        <f t="shared" si="20"/>
        <v>2.0412276595053926E-3</v>
      </c>
      <c r="G127" s="66">
        <f t="shared" si="21"/>
        <v>1.3168986381253939E-2</v>
      </c>
      <c r="H127" s="66">
        <f t="shared" si="22"/>
        <v>0.16175459981156093</v>
      </c>
      <c r="I127" s="67">
        <f t="shared" si="23"/>
        <v>1.043560286920558</v>
      </c>
      <c r="J127" s="67">
        <f t="shared" si="24"/>
        <v>-8.4959755224791253E-2</v>
      </c>
      <c r="K127" s="65">
        <f t="shared" si="25"/>
        <v>2.5155344431307281E-2</v>
      </c>
      <c r="L127" s="65">
        <f t="shared" si="26"/>
        <v>3.0603584489242386</v>
      </c>
      <c r="M127" s="66">
        <f t="shared" si="27"/>
        <v>0.16228978021584686</v>
      </c>
      <c r="N127" s="66">
        <f t="shared" si="28"/>
        <v>1.489562122129342</v>
      </c>
      <c r="O127" s="67">
        <f t="shared" si="29"/>
        <v>1.0470130049075674</v>
      </c>
      <c r="P127" s="67">
        <f t="shared" si="30"/>
        <v>-8.1234204665554546E-2</v>
      </c>
    </row>
    <row r="128" spans="1:16">
      <c r="A128" s="68">
        <f t="shared" si="31"/>
        <v>6.5114228456913876</v>
      </c>
      <c r="B128" s="71">
        <f t="shared" si="19"/>
        <v>-40.398627475391727</v>
      </c>
      <c r="C128" s="71">
        <f t="shared" si="16"/>
        <v>3.2557114228456938</v>
      </c>
      <c r="D128" s="71">
        <f t="shared" si="17"/>
        <v>1642.6487587643232</v>
      </c>
      <c r="E128" s="65">
        <f t="shared" si="18"/>
        <v>-2.4593588410088015E-2</v>
      </c>
      <c r="F128" s="65">
        <f t="shared" si="20"/>
        <v>1.9819887882147071E-3</v>
      </c>
      <c r="G128" s="66">
        <f t="shared" si="21"/>
        <v>1.2905567075485434E-2</v>
      </c>
      <c r="H128" s="66">
        <f t="shared" si="22"/>
        <v>0.16013925343097804</v>
      </c>
      <c r="I128" s="67">
        <f t="shared" si="23"/>
        <v>1.0427343932824333</v>
      </c>
      <c r="J128" s="67">
        <f t="shared" si="24"/>
        <v>-8.4033604291918446E-2</v>
      </c>
      <c r="K128" s="65">
        <f t="shared" si="25"/>
        <v>2.4673323052264856E-2</v>
      </c>
      <c r="L128" s="65">
        <f t="shared" si="26"/>
        <v>3.0611767908848337</v>
      </c>
      <c r="M128" s="66">
        <f t="shared" si="27"/>
        <v>0.16065843940164135</v>
      </c>
      <c r="N128" s="66">
        <f t="shared" si="28"/>
        <v>1.490380464089937</v>
      </c>
      <c r="O128" s="67">
        <f t="shared" si="29"/>
        <v>1.0461150326729729</v>
      </c>
      <c r="P128" s="67">
        <f t="shared" si="30"/>
        <v>-8.0415862704959568E-2</v>
      </c>
    </row>
    <row r="129" spans="1:16">
      <c r="A129" s="68">
        <f t="shared" si="31"/>
        <v>6.5713426853707464</v>
      </c>
      <c r="B129" s="71">
        <f t="shared" si="19"/>
        <v>-41.182544688575611</v>
      </c>
      <c r="C129" s="71">
        <f t="shared" si="16"/>
        <v>3.2856713426853732</v>
      </c>
      <c r="D129" s="71">
        <f t="shared" si="17"/>
        <v>1706.7976231986713</v>
      </c>
      <c r="E129" s="65">
        <f t="shared" si="18"/>
        <v>-2.4128545838607584E-2</v>
      </c>
      <c r="F129" s="65">
        <f t="shared" si="20"/>
        <v>1.9250503387318822E-3</v>
      </c>
      <c r="G129" s="66">
        <f t="shared" si="21"/>
        <v>1.2650165462396232E-2</v>
      </c>
      <c r="H129" s="66">
        <f t="shared" si="22"/>
        <v>0.15855694320516669</v>
      </c>
      <c r="I129" s="67">
        <f t="shared" si="23"/>
        <v>1.0419320089460171</v>
      </c>
      <c r="J129" s="67">
        <f t="shared" si="24"/>
        <v>-8.3128572280047122E-2</v>
      </c>
      <c r="K129" s="65">
        <f t="shared" si="25"/>
        <v>2.4205217270093633E-2</v>
      </c>
      <c r="L129" s="65">
        <f t="shared" si="26"/>
        <v>3.0619781859473072</v>
      </c>
      <c r="M129" s="66">
        <f t="shared" si="27"/>
        <v>0.15906077745563946</v>
      </c>
      <c r="N129" s="66">
        <f t="shared" si="28"/>
        <v>1.4911818591524106</v>
      </c>
      <c r="O129" s="67">
        <f t="shared" si="29"/>
        <v>1.0452428764625004</v>
      </c>
      <c r="P129" s="67">
        <f t="shared" si="30"/>
        <v>-7.9614467642485934E-2</v>
      </c>
    </row>
    <row r="130" spans="1:16">
      <c r="A130" s="68">
        <f t="shared" si="31"/>
        <v>6.6312625250501052</v>
      </c>
      <c r="B130" s="71">
        <f t="shared" si="19"/>
        <v>-41.973642676133899</v>
      </c>
      <c r="C130" s="71">
        <f t="shared" si="16"/>
        <v>3.3156312625250526</v>
      </c>
      <c r="D130" s="71">
        <f t="shared" si="17"/>
        <v>1772.7800901728024</v>
      </c>
      <c r="E130" s="65">
        <f t="shared" si="18"/>
        <v>-2.3676734022911157E-2</v>
      </c>
      <c r="F130" s="65">
        <f t="shared" si="20"/>
        <v>1.8703003722260103E-3</v>
      </c>
      <c r="G130" s="66">
        <f t="shared" si="21"/>
        <v>1.2402452768929605E-2</v>
      </c>
      <c r="H130" s="66">
        <f t="shared" si="22"/>
        <v>0.15700663904170958</v>
      </c>
      <c r="I130" s="67">
        <f t="shared" si="23"/>
        <v>1.0411522416613574</v>
      </c>
      <c r="J130" s="67">
        <f t="shared" si="24"/>
        <v>-8.2243920265306802E-2</v>
      </c>
      <c r="K130" s="65">
        <f t="shared" si="25"/>
        <v>2.3750489625985135E-2</v>
      </c>
      <c r="L130" s="65">
        <f t="shared" si="26"/>
        <v>3.0627631708331502</v>
      </c>
      <c r="M130" s="66">
        <f t="shared" si="27"/>
        <v>0.15749573180838652</v>
      </c>
      <c r="N130" s="66">
        <f t="shared" si="28"/>
        <v>1.4919668440382539</v>
      </c>
      <c r="O130" s="67">
        <f t="shared" si="29"/>
        <v>1.0443955441962953</v>
      </c>
      <c r="P130" s="67">
        <f t="shared" si="30"/>
        <v>-7.8829482756642755E-2</v>
      </c>
    </row>
    <row r="131" spans="1:16">
      <c r="A131" s="68">
        <f t="shared" si="31"/>
        <v>6.6911823647294639</v>
      </c>
      <c r="B131" s="71">
        <f t="shared" si="19"/>
        <v>-42.771921438066578</v>
      </c>
      <c r="C131" s="71">
        <f t="shared" si="16"/>
        <v>3.345591182364732</v>
      </c>
      <c r="D131" s="71">
        <f t="shared" si="17"/>
        <v>1840.630243863656</v>
      </c>
      <c r="E131" s="65">
        <f t="shared" si="18"/>
        <v>-2.323765002811444E-2</v>
      </c>
      <c r="F131" s="65">
        <f t="shared" si="20"/>
        <v>1.8176334945697846E-3</v>
      </c>
      <c r="G131" s="66">
        <f t="shared" si="21"/>
        <v>1.2162117184406931E-2</v>
      </c>
      <c r="H131" s="66">
        <f t="shared" si="22"/>
        <v>0.15548735406587447</v>
      </c>
      <c r="I131" s="67">
        <f t="shared" si="23"/>
        <v>1.0403942414640253</v>
      </c>
      <c r="J131" s="67">
        <f t="shared" si="24"/>
        <v>-8.1378944022076821E-2</v>
      </c>
      <c r="K131" s="65">
        <f t="shared" si="25"/>
        <v>2.3308628667292056E-2</v>
      </c>
      <c r="L131" s="65">
        <f t="shared" si="26"/>
        <v>3.0635322593354499</v>
      </c>
      <c r="M131" s="66">
        <f t="shared" si="27"/>
        <v>0.15596228508461221</v>
      </c>
      <c r="N131" s="66">
        <f t="shared" si="28"/>
        <v>1.4927359325405534</v>
      </c>
      <c r="O131" s="67">
        <f t="shared" si="29"/>
        <v>1.0435720915210664</v>
      </c>
      <c r="P131" s="67">
        <f t="shared" si="30"/>
        <v>-7.8060394254343149E-2</v>
      </c>
    </row>
    <row r="132" spans="1:16">
      <c r="A132" s="68">
        <f t="shared" si="31"/>
        <v>6.7511022044088227</v>
      </c>
      <c r="B132" s="71">
        <f t="shared" si="19"/>
        <v>-43.577380974373668</v>
      </c>
      <c r="C132" s="71">
        <f t="shared" si="16"/>
        <v>3.3755511022044113</v>
      </c>
      <c r="D132" s="71">
        <f t="shared" si="17"/>
        <v>1910.3824778292974</v>
      </c>
      <c r="E132" s="65">
        <f t="shared" si="18"/>
        <v>-2.2810814839491808E-2</v>
      </c>
      <c r="F132" s="65">
        <f t="shared" si="20"/>
        <v>1.7669504098676277E-3</v>
      </c>
      <c r="G132" s="66">
        <f t="shared" si="21"/>
        <v>1.1928862807138414E-2</v>
      </c>
      <c r="H132" s="66">
        <f t="shared" si="22"/>
        <v>0.15399814234725462</v>
      </c>
      <c r="I132" s="67">
        <f t="shared" si="23"/>
        <v>1.0396571982754144</v>
      </c>
      <c r="J132" s="67">
        <f t="shared" si="24"/>
        <v>-8.0532971993362554E-2</v>
      </c>
      <c r="K132" s="65">
        <f t="shared" si="25"/>
        <v>2.287914743587512E-2</v>
      </c>
      <c r="L132" s="65">
        <f t="shared" si="26"/>
        <v>3.064285943549431</v>
      </c>
      <c r="M132" s="66">
        <f t="shared" si="27"/>
        <v>0.15445946268933097</v>
      </c>
      <c r="N132" s="66">
        <f t="shared" si="28"/>
        <v>1.4934896167545342</v>
      </c>
      <c r="O132" s="67">
        <f t="shared" si="29"/>
        <v>1.0427716190537446</v>
      </c>
      <c r="P132" s="67">
        <f t="shared" si="30"/>
        <v>-7.7306710040362339E-2</v>
      </c>
    </row>
    <row r="133" spans="1:16">
      <c r="A133" s="68">
        <f t="shared" si="31"/>
        <v>6.8110220440881815</v>
      </c>
      <c r="B133" s="71">
        <f t="shared" si="19"/>
        <v>-44.390021285055148</v>
      </c>
      <c r="C133" s="71">
        <f t="shared" si="16"/>
        <v>3.4055110220440907</v>
      </c>
      <c r="D133" s="71">
        <f t="shared" si="17"/>
        <v>1982.0714950089127</v>
      </c>
      <c r="E133" s="65">
        <f t="shared" si="18"/>
        <v>-2.2395771997546204E-2</v>
      </c>
      <c r="F133" s="65">
        <f t="shared" si="20"/>
        <v>1.7181575087576633E-3</v>
      </c>
      <c r="G133" s="66">
        <f t="shared" si="21"/>
        <v>1.1702408667364076E-2</v>
      </c>
      <c r="H133" s="66">
        <f t="shared" si="22"/>
        <v>0.15253809676965999</v>
      </c>
      <c r="I133" s="67">
        <f t="shared" si="23"/>
        <v>1.0389403396614103</v>
      </c>
      <c r="J133" s="67">
        <f t="shared" si="24"/>
        <v>-7.9705363402345325E-2</v>
      </c>
      <c r="K133" s="65">
        <f t="shared" si="25"/>
        <v>2.2461582058950678E-2</v>
      </c>
      <c r="L133" s="65">
        <f t="shared" si="26"/>
        <v>3.0650246950237445</v>
      </c>
      <c r="M133" s="66">
        <f t="shared" si="27"/>
        <v>0.15298633054860866</v>
      </c>
      <c r="N133" s="66">
        <f t="shared" si="28"/>
        <v>1.4942283682288482</v>
      </c>
      <c r="O133" s="67">
        <f t="shared" si="29"/>
        <v>1.0419932698107346</v>
      </c>
      <c r="P133" s="67">
        <f t="shared" si="30"/>
        <v>-7.6567958566048422E-2</v>
      </c>
    </row>
    <row r="134" spans="1:16">
      <c r="A134" s="68">
        <f t="shared" si="31"/>
        <v>6.8709418837675402</v>
      </c>
      <c r="B134" s="71">
        <f t="shared" si="19"/>
        <v>-45.209842370111033</v>
      </c>
      <c r="C134" s="71">
        <f t="shared" si="16"/>
        <v>3.4354709418837701</v>
      </c>
      <c r="D134" s="71">
        <f t="shared" si="17"/>
        <v>2055.7323077228148</v>
      </c>
      <c r="E134" s="65">
        <f t="shared" si="18"/>
        <v>-2.1992086323822525E-2</v>
      </c>
      <c r="F134" s="65">
        <f t="shared" si="20"/>
        <v>1.6711664884467988E-3</v>
      </c>
      <c r="G134" s="66">
        <f t="shared" si="21"/>
        <v>1.1482487820217832E-2</v>
      </c>
      <c r="H134" s="66">
        <f t="shared" si="22"/>
        <v>0.15110634703378351</v>
      </c>
      <c r="I134" s="67">
        <f t="shared" si="23"/>
        <v>1.0382429287375361</v>
      </c>
      <c r="J134" s="67">
        <f t="shared" si="24"/>
        <v>-7.889550649378535E-2</v>
      </c>
      <c r="K134" s="65">
        <f t="shared" si="25"/>
        <v>2.205549043450563E-2</v>
      </c>
      <c r="L134" s="65">
        <f t="shared" si="26"/>
        <v>3.0657489658384418</v>
      </c>
      <c r="M134" s="66">
        <f t="shared" si="27"/>
        <v>0.15154199299347909</v>
      </c>
      <c r="N134" s="66">
        <f t="shared" si="28"/>
        <v>1.4949526390435453</v>
      </c>
      <c r="O134" s="67">
        <f t="shared" si="29"/>
        <v>1.0412362268085025</v>
      </c>
      <c r="P134" s="67">
        <f t="shared" si="30"/>
        <v>-7.5843687751351377E-2</v>
      </c>
    </row>
    <row r="135" spans="1:16">
      <c r="A135" s="68">
        <f t="shared" si="31"/>
        <v>6.930861723446899</v>
      </c>
      <c r="B135" s="71">
        <f t="shared" si="19"/>
        <v>-46.036844229541316</v>
      </c>
      <c r="C135" s="71">
        <f t="shared" si="16"/>
        <v>3.4654308617234495</v>
      </c>
      <c r="D135" s="71">
        <f t="shared" si="17"/>
        <v>2131.400237672437</v>
      </c>
      <c r="E135" s="65">
        <f t="shared" si="18"/>
        <v>-2.1599342730586887E-2</v>
      </c>
      <c r="F135" s="65">
        <f t="shared" si="20"/>
        <v>1.6258940017327859E-3</v>
      </c>
      <c r="G135" s="66">
        <f t="shared" si="21"/>
        <v>1.1268846502991672E-2</v>
      </c>
      <c r="H135" s="66">
        <f t="shared" si="22"/>
        <v>0.14970205778303569</v>
      </c>
      <c r="I135" s="67">
        <f t="shared" si="23"/>
        <v>1.0375642622096779</v>
      </c>
      <c r="J135" s="67">
        <f t="shared" si="24"/>
        <v>-7.8102816894983412E-2</v>
      </c>
      <c r="K135" s="65">
        <f t="shared" si="25"/>
        <v>2.1660451004035609E-2</v>
      </c>
      <c r="L135" s="65">
        <f t="shared" si="26"/>
        <v>3.0664591896150504</v>
      </c>
      <c r="M135" s="66">
        <f t="shared" si="27"/>
        <v>0.15012559077646737</v>
      </c>
      <c r="N135" s="66">
        <f t="shared" si="28"/>
        <v>1.495662862820154</v>
      </c>
      <c r="O135" s="67">
        <f t="shared" si="29"/>
        <v>1.0404997108224703</v>
      </c>
      <c r="P135" s="67">
        <f t="shared" si="30"/>
        <v>-7.513346397474259E-2</v>
      </c>
    </row>
    <row r="136" spans="1:16">
      <c r="A136" s="68">
        <f t="shared" si="31"/>
        <v>6.9907815631262578</v>
      </c>
      <c r="B136" s="71">
        <f t="shared" si="19"/>
        <v>-46.871026863346003</v>
      </c>
      <c r="C136" s="71">
        <f t="shared" si="16"/>
        <v>3.4953907815631289</v>
      </c>
      <c r="D136" s="71">
        <f t="shared" si="17"/>
        <v>2209.1109159403391</v>
      </c>
      <c r="E136" s="65">
        <f t="shared" si="18"/>
        <v>-2.1217145108078331E-2</v>
      </c>
      <c r="F136" s="65">
        <f t="shared" si="20"/>
        <v>1.5822613325303617E-3</v>
      </c>
      <c r="G136" s="66">
        <f t="shared" si="21"/>
        <v>1.1061243351500837E-2</v>
      </c>
      <c r="H136" s="66">
        <f t="shared" si="22"/>
        <v>0.14832442684372846</v>
      </c>
      <c r="I136" s="67">
        <f t="shared" si="23"/>
        <v>1.0369036685404063</v>
      </c>
      <c r="J136" s="67">
        <f t="shared" si="24"/>
        <v>-7.7326736086924946E-2</v>
      </c>
      <c r="K136" s="65">
        <f t="shared" si="25"/>
        <v>2.1276061605985094E-2</v>
      </c>
      <c r="L136" s="65">
        <f t="shared" si="26"/>
        <v>3.0671557824637419</v>
      </c>
      <c r="M136" s="66">
        <f t="shared" si="27"/>
        <v>0.14873629921105902</v>
      </c>
      <c r="N136" s="66">
        <f t="shared" si="28"/>
        <v>1.4963594556688453</v>
      </c>
      <c r="O136" s="67">
        <f t="shared" si="29"/>
        <v>1.0397829782923018</v>
      </c>
      <c r="P136" s="67">
        <f t="shared" si="30"/>
        <v>-7.443687112605131E-2</v>
      </c>
    </row>
    <row r="137" spans="1:16">
      <c r="A137" s="68">
        <f t="shared" si="31"/>
        <v>7.0507014028056165</v>
      </c>
      <c r="B137" s="71">
        <f t="shared" si="19"/>
        <v>-47.712390271525088</v>
      </c>
      <c r="C137" s="71">
        <f t="shared" si="16"/>
        <v>3.5253507014028083</v>
      </c>
      <c r="D137" s="71">
        <f t="shared" si="17"/>
        <v>2288.9002829902029</v>
      </c>
      <c r="E137" s="65">
        <f t="shared" si="18"/>
        <v>-2.0845115283569263E-2</v>
      </c>
      <c r="F137" s="65">
        <f t="shared" si="20"/>
        <v>1.5401940956542306E-3</v>
      </c>
      <c r="G137" s="66">
        <f t="shared" si="21"/>
        <v>1.0859448670822211E-2</v>
      </c>
      <c r="H137" s="66">
        <f t="shared" si="22"/>
        <v>0.14697268357150658</v>
      </c>
      <c r="I137" s="67">
        <f t="shared" si="23"/>
        <v>1.0362605062317274</v>
      </c>
      <c r="J137" s="67">
        <f t="shared" si="24"/>
        <v>-7.6566729977061751E-2</v>
      </c>
      <c r="K137" s="65">
        <f t="shared" si="25"/>
        <v>2.0901938403831855E-2</v>
      </c>
      <c r="L137" s="65">
        <f t="shared" si="26"/>
        <v>3.0678391438721326</v>
      </c>
      <c r="M137" s="66">
        <f t="shared" si="27"/>
        <v>0.14737332642525383</v>
      </c>
      <c r="N137" s="66">
        <f t="shared" si="28"/>
        <v>1.4970428170772361</v>
      </c>
      <c r="O137" s="67">
        <f t="shared" si="29"/>
        <v>1.0390853193626672</v>
      </c>
      <c r="P137" s="67">
        <f t="shared" si="30"/>
        <v>-7.3753509717660551E-2</v>
      </c>
    </row>
    <row r="138" spans="1:16">
      <c r="A138" s="68">
        <f t="shared" si="31"/>
        <v>7.1106212424849753</v>
      </c>
      <c r="B138" s="71">
        <f t="shared" si="19"/>
        <v>-48.560934454078577</v>
      </c>
      <c r="C138" s="71">
        <f t="shared" si="16"/>
        <v>3.5553106212424876</v>
      </c>
      <c r="D138" s="71">
        <f t="shared" si="17"/>
        <v>2370.8045886668356</v>
      </c>
      <c r="E138" s="65">
        <f t="shared" si="18"/>
        <v>-2.048289204695088E-2</v>
      </c>
      <c r="F138" s="65">
        <f t="shared" si="20"/>
        <v>1.4996219588227346E-3</v>
      </c>
      <c r="G138" s="66">
        <f t="shared" si="21"/>
        <v>1.0663243756101864E-2</v>
      </c>
      <c r="H138" s="66">
        <f t="shared" si="22"/>
        <v>0.14564608729657549</v>
      </c>
      <c r="I138" s="67">
        <f t="shared" si="23"/>
        <v>1.0356341622158509</v>
      </c>
      <c r="J138" s="67">
        <f t="shared" si="24"/>
        <v>-7.5822287565933191E-2</v>
      </c>
      <c r="K138" s="65">
        <f t="shared" si="25"/>
        <v>2.0537714883268464E-2</v>
      </c>
      <c r="L138" s="65">
        <f t="shared" si="26"/>
        <v>3.0685096575399142</v>
      </c>
      <c r="M138" s="66">
        <f t="shared" si="27"/>
        <v>0.14603591172106856</v>
      </c>
      <c r="N138" s="66">
        <f t="shared" si="28"/>
        <v>1.4977133307450177</v>
      </c>
      <c r="O138" s="67">
        <f t="shared" si="29"/>
        <v>1.038406056049491</v>
      </c>
      <c r="P138" s="67">
        <f t="shared" si="30"/>
        <v>-7.3082996049878876E-2</v>
      </c>
    </row>
    <row r="139" spans="1:16">
      <c r="A139" s="68">
        <f t="shared" si="31"/>
        <v>7.1705410821643341</v>
      </c>
      <c r="B139" s="71">
        <f t="shared" si="19"/>
        <v>-49.416659411006457</v>
      </c>
      <c r="C139" s="71">
        <f t="shared" si="16"/>
        <v>3.585270541082167</v>
      </c>
      <c r="D139" s="71">
        <f t="shared" si="17"/>
        <v>2454.8603921961644</v>
      </c>
      <c r="E139" s="65">
        <f t="shared" si="18"/>
        <v>-2.013013023799589E-2</v>
      </c>
      <c r="F139" s="65">
        <f t="shared" si="20"/>
        <v>1.4604783850354587E-3</v>
      </c>
      <c r="G139" s="66">
        <f t="shared" si="21"/>
        <v>1.0472420259509776E-2</v>
      </c>
      <c r="H139" s="66">
        <f t="shared" si="22"/>
        <v>0.14434392586086803</v>
      </c>
      <c r="I139" s="67">
        <f t="shared" si="23"/>
        <v>1.0350240503462371</v>
      </c>
      <c r="J139" s="67">
        <f t="shared" si="24"/>
        <v>-7.5092919700504926E-2</v>
      </c>
      <c r="K139" s="65">
        <f t="shared" si="25"/>
        <v>2.0183040913396382E-2</v>
      </c>
      <c r="L139" s="65">
        <f t="shared" si="26"/>
        <v>3.069167692163147</v>
      </c>
      <c r="M139" s="66">
        <f t="shared" si="27"/>
        <v>0.14472332403251231</v>
      </c>
      <c r="N139" s="66">
        <f t="shared" si="28"/>
        <v>1.4983713653682504</v>
      </c>
      <c r="O139" s="67">
        <f t="shared" si="29"/>
        <v>1.0377445405225105</v>
      </c>
      <c r="P139" s="67">
        <f t="shared" si="30"/>
        <v>-7.2424961426646242E-2</v>
      </c>
    </row>
    <row r="140" spans="1:16">
      <c r="A140" s="68">
        <f t="shared" si="31"/>
        <v>7.2304609218436928</v>
      </c>
      <c r="B140" s="71">
        <f t="shared" si="19"/>
        <v>-50.279565142308748</v>
      </c>
      <c r="C140" s="71">
        <f t="shared" si="16"/>
        <v>3.6152304609218464</v>
      </c>
      <c r="D140" s="71">
        <f t="shared" si="17"/>
        <v>2541.1045621852463</v>
      </c>
      <c r="E140" s="65">
        <f t="shared" si="18"/>
        <v>-1.9786499890846826E-2</v>
      </c>
      <c r="F140" s="65">
        <f t="shared" si="20"/>
        <v>1.422700393648066E-3</v>
      </c>
      <c r="G140" s="66">
        <f t="shared" si="21"/>
        <v>1.0286779599763981E-2</v>
      </c>
      <c r="H140" s="66">
        <f t="shared" si="22"/>
        <v>0.14306551424083247</v>
      </c>
      <c r="I140" s="67">
        <f t="shared" si="23"/>
        <v>1.0344296099818115</v>
      </c>
      <c r="J140" s="67">
        <f t="shared" si="24"/>
        <v>-7.4378157907712364E-2</v>
      </c>
      <c r="K140" s="65">
        <f t="shared" si="25"/>
        <v>1.9837581867268195E-2</v>
      </c>
      <c r="L140" s="65">
        <f t="shared" si="26"/>
        <v>3.0698136021717524</v>
      </c>
      <c r="M140" s="66">
        <f t="shared" si="27"/>
        <v>0.14343486047515772</v>
      </c>
      <c r="N140" s="66">
        <f t="shared" si="28"/>
        <v>1.4990172753768558</v>
      </c>
      <c r="O140" s="67">
        <f t="shared" si="29"/>
        <v>1.0371001534957303</v>
      </c>
      <c r="P140" s="67">
        <f t="shared" si="30"/>
        <v>-7.1779051418040793E-2</v>
      </c>
    </row>
    <row r="141" spans="1:16">
      <c r="A141" s="68">
        <f t="shared" si="31"/>
        <v>7.2903807615230516</v>
      </c>
      <c r="B141" s="71">
        <f t="shared" si="19"/>
        <v>-51.149651647985429</v>
      </c>
      <c r="C141" s="71">
        <f t="shared" si="16"/>
        <v>3.6451903807615258</v>
      </c>
      <c r="D141" s="71">
        <f t="shared" si="17"/>
        <v>2629.5742766222547</v>
      </c>
      <c r="E141" s="65">
        <f t="shared" si="18"/>
        <v>-1.945168543163887E-2</v>
      </c>
      <c r="F141" s="65">
        <f t="shared" si="20"/>
        <v>1.3862283386205968E-3</v>
      </c>
      <c r="G141" s="66">
        <f t="shared" si="21"/>
        <v>1.0106132410957661E-2</v>
      </c>
      <c r="H141" s="66">
        <f t="shared" si="22"/>
        <v>0.14181019325001823</v>
      </c>
      <c r="I141" s="67">
        <f t="shared" si="23"/>
        <v>1.0338503046577989</v>
      </c>
      <c r="J141" s="67">
        <f t="shared" si="24"/>
        <v>-7.3677553302250301E-2</v>
      </c>
      <c r="K141" s="65">
        <f t="shared" si="25"/>
        <v>1.9501017797495256E-2</v>
      </c>
      <c r="L141" s="65">
        <f t="shared" si="26"/>
        <v>3.0704477284234559</v>
      </c>
      <c r="M141" s="66">
        <f t="shared" si="27"/>
        <v>0.14216984498097804</v>
      </c>
      <c r="N141" s="66">
        <f t="shared" si="28"/>
        <v>1.4996514016285596</v>
      </c>
      <c r="O141" s="67">
        <f t="shared" si="29"/>
        <v>1.0364723027180369</v>
      </c>
      <c r="P141" s="67">
        <f t="shared" si="30"/>
        <v>-7.1144925166337122E-2</v>
      </c>
    </row>
    <row r="142" spans="1:16">
      <c r="A142" s="68">
        <f t="shared" si="31"/>
        <v>7.3503006012024104</v>
      </c>
      <c r="B142" s="71">
        <f t="shared" si="19"/>
        <v>-52.026918928036515</v>
      </c>
      <c r="C142" s="71">
        <f t="shared" si="16"/>
        <v>3.6751503006012052</v>
      </c>
      <c r="D142" s="71">
        <f t="shared" si="17"/>
        <v>2720.3070228764936</v>
      </c>
      <c r="E142" s="65">
        <f t="shared" si="18"/>
        <v>-1.9125384925493618E-2</v>
      </c>
      <c r="F142" s="65">
        <f t="shared" si="20"/>
        <v>1.3510057025530324E-3</v>
      </c>
      <c r="G142" s="66">
        <f t="shared" si="21"/>
        <v>9.9302980277034391E-3</v>
      </c>
      <c r="H142" s="66">
        <f t="shared" si="22"/>
        <v>0.14057732831608324</v>
      </c>
      <c r="I142" s="67">
        <f t="shared" si="23"/>
        <v>1.0332856208371353</v>
      </c>
      <c r="J142" s="67">
        <f t="shared" si="24"/>
        <v>-7.29906755631477E-2</v>
      </c>
      <c r="K142" s="65">
        <f t="shared" si="25"/>
        <v>1.9173042662984644E-2</v>
      </c>
      <c r="L142" s="65">
        <f t="shared" si="26"/>
        <v>3.0710703988571719</v>
      </c>
      <c r="M142" s="66">
        <f t="shared" si="27"/>
        <v>0.14092762701261549</v>
      </c>
      <c r="N142" s="66">
        <f t="shared" si="28"/>
        <v>1.5002740720622751</v>
      </c>
      <c r="O142" s="67">
        <f t="shared" si="29"/>
        <v>1.0358604215568568</v>
      </c>
      <c r="P142" s="67">
        <f t="shared" si="30"/>
        <v>-7.0522254732621401E-2</v>
      </c>
    </row>
    <row r="143" spans="1:16">
      <c r="A143" s="68">
        <f t="shared" si="31"/>
        <v>7.4102204408817691</v>
      </c>
      <c r="B143" s="71">
        <f t="shared" si="19"/>
        <v>-52.911366982461999</v>
      </c>
      <c r="C143" s="71">
        <f t="shared" si="16"/>
        <v>3.7051102204408846</v>
      </c>
      <c r="D143" s="71">
        <f t="shared" si="17"/>
        <v>2813.3405976983854</v>
      </c>
      <c r="E143" s="65">
        <f t="shared" si="18"/>
        <v>-1.8807309369419819E-2</v>
      </c>
      <c r="F143" s="65">
        <f t="shared" si="20"/>
        <v>1.3169789052459779E-3</v>
      </c>
      <c r="G143" s="66">
        <f t="shared" si="21"/>
        <v>9.7591040038638392E-3</v>
      </c>
      <c r="H143" s="66">
        <f t="shared" si="22"/>
        <v>0.13936630832726196</v>
      </c>
      <c r="I143" s="67">
        <f t="shared" si="23"/>
        <v>1.0327350667369077</v>
      </c>
      <c r="J143" s="67">
        <f t="shared" si="24"/>
        <v>-7.2317111974122938E-2</v>
      </c>
      <c r="K143" s="65">
        <f t="shared" si="25"/>
        <v>1.8853363603185756E-2</v>
      </c>
      <c r="L143" s="65">
        <f t="shared" si="26"/>
        <v>3.0716819291085891</v>
      </c>
      <c r="M143" s="66">
        <f t="shared" si="27"/>
        <v>0.13970758035170347</v>
      </c>
      <c r="N143" s="66">
        <f t="shared" si="28"/>
        <v>1.5008856023136925</v>
      </c>
      <c r="O143" s="67">
        <f t="shared" si="29"/>
        <v>1.0352639676683251</v>
      </c>
      <c r="P143" s="67">
        <f t="shared" si="30"/>
        <v>-6.9910724481204126E-2</v>
      </c>
    </row>
    <row r="144" spans="1:16">
      <c r="A144" s="68">
        <f t="shared" si="31"/>
        <v>7.4701402805611279</v>
      </c>
      <c r="B144" s="71">
        <f t="shared" si="19"/>
        <v>-53.802995811261887</v>
      </c>
      <c r="C144" s="71">
        <f t="shared" si="16"/>
        <v>3.7350701402805639</v>
      </c>
      <c r="D144" s="71">
        <f t="shared" si="17"/>
        <v>2908.7131072194798</v>
      </c>
      <c r="E144" s="65">
        <f t="shared" si="18"/>
        <v>-1.8497182027929073E-2</v>
      </c>
      <c r="F144" s="65">
        <f t="shared" si="20"/>
        <v>1.2840971256360934E-3</v>
      </c>
      <c r="G144" s="66">
        <f t="shared" si="21"/>
        <v>9.5923856623669444E-3</v>
      </c>
      <c r="H144" s="66">
        <f t="shared" si="22"/>
        <v>0.13817654454370434</v>
      </c>
      <c r="I144" s="67">
        <f t="shared" si="23"/>
        <v>1.0321981712246748</v>
      </c>
      <c r="J144" s="67">
        <f t="shared" si="24"/>
        <v>-7.1656466523124351E-2</v>
      </c>
      <c r="K144" s="65">
        <f t="shared" si="25"/>
        <v>1.854170025651394E-2</v>
      </c>
      <c r="L144" s="65">
        <f t="shared" si="26"/>
        <v>3.0722826230905085</v>
      </c>
      <c r="M144" s="66">
        <f t="shared" si="27"/>
        <v>0.13850910195627542</v>
      </c>
      <c r="N144" s="66">
        <f t="shared" si="28"/>
        <v>1.5014862962956121</v>
      </c>
      <c r="O144" s="67">
        <f t="shared" si="29"/>
        <v>1.0346824217479211</v>
      </c>
      <c r="P144" s="67">
        <f t="shared" si="30"/>
        <v>-6.9310030499284511E-2</v>
      </c>
    </row>
    <row r="145" spans="1:16">
      <c r="A145" s="68">
        <f t="shared" si="31"/>
        <v>7.5300601202404867</v>
      </c>
      <c r="B145" s="71">
        <f t="shared" si="19"/>
        <v>-54.701805414436173</v>
      </c>
      <c r="C145" s="71">
        <f t="shared" si="16"/>
        <v>3.7650300601202433</v>
      </c>
      <c r="D145" s="71">
        <f t="shared" si="17"/>
        <v>3006.4629669524475</v>
      </c>
      <c r="E145" s="65">
        <f t="shared" si="18"/>
        <v>-1.8194737808423962E-2</v>
      </c>
      <c r="F145" s="65">
        <f t="shared" si="20"/>
        <v>1.2523121360569196E-3</v>
      </c>
      <c r="G145" s="66">
        <f t="shared" si="21"/>
        <v>9.429985673815389E-3</v>
      </c>
      <c r="H145" s="66">
        <f t="shared" si="22"/>
        <v>0.13700746956944507</v>
      </c>
      <c r="I145" s="67">
        <f t="shared" si="23"/>
        <v>1.0316744827799404</v>
      </c>
      <c r="J145" s="67">
        <f t="shared" si="24"/>
        <v>-7.1008359056836376E-2</v>
      </c>
      <c r="K145" s="65">
        <f t="shared" si="25"/>
        <v>1.8237784119881667E-2</v>
      </c>
      <c r="L145" s="65">
        <f t="shared" si="26"/>
        <v>3.0728727735402774</v>
      </c>
      <c r="M145" s="66">
        <f t="shared" si="27"/>
        <v>0.13733161088267618</v>
      </c>
      <c r="N145" s="66">
        <f t="shared" si="28"/>
        <v>1.5020764467453811</v>
      </c>
      <c r="O145" s="67">
        <f t="shared" si="29"/>
        <v>1.0341152863560243</v>
      </c>
      <c r="P145" s="67">
        <f t="shared" si="30"/>
        <v>-6.8719880049515458E-2</v>
      </c>
    </row>
    <row r="146" spans="1:16">
      <c r="A146" s="68">
        <f t="shared" si="31"/>
        <v>7.5899799599198454</v>
      </c>
      <c r="B146" s="71">
        <f t="shared" si="19"/>
        <v>-55.607795791984856</v>
      </c>
      <c r="C146" s="71">
        <f t="shared" si="16"/>
        <v>3.7949899799599227</v>
      </c>
      <c r="D146" s="71">
        <f t="shared" si="17"/>
        <v>3106.6289017910849</v>
      </c>
      <c r="E146" s="65">
        <f t="shared" si="18"/>
        <v>-1.7899722673643103E-2</v>
      </c>
      <c r="F146" s="65">
        <f t="shared" si="20"/>
        <v>1.2215781478669605E-3</v>
      </c>
      <c r="G146" s="66">
        <f t="shared" si="21"/>
        <v>9.2717536617862324E-3</v>
      </c>
      <c r="H146" s="66">
        <f t="shared" si="22"/>
        <v>0.13585853638107404</v>
      </c>
      <c r="I146" s="67">
        <f t="shared" si="23"/>
        <v>1.0311635685163931</v>
      </c>
      <c r="J146" s="67">
        <f t="shared" si="24"/>
        <v>-7.0372424486270943E-2</v>
      </c>
      <c r="K146" s="65">
        <f t="shared" si="25"/>
        <v>1.7941357946506697E-2</v>
      </c>
      <c r="L146" s="65">
        <f t="shared" si="26"/>
        <v>3.0734526625364964</v>
      </c>
      <c r="M146" s="66">
        <f t="shared" si="27"/>
        <v>0.13617454726773454</v>
      </c>
      <c r="N146" s="66">
        <f t="shared" si="28"/>
        <v>1.5026563357415998</v>
      </c>
      <c r="O146" s="67">
        <f t="shared" si="29"/>
        <v>1.0335620848132627</v>
      </c>
      <c r="P146" s="67">
        <f t="shared" si="30"/>
        <v>-6.8139991053296711E-2</v>
      </c>
    </row>
    <row r="147" spans="1:16">
      <c r="A147" s="68">
        <f t="shared" si="31"/>
        <v>7.6498997995992042</v>
      </c>
      <c r="B147" s="71">
        <f t="shared" si="19"/>
        <v>-56.520966943907943</v>
      </c>
      <c r="C147" s="71">
        <f t="shared" si="16"/>
        <v>3.8249498997996021</v>
      </c>
      <c r="D147" s="71">
        <f t="shared" si="17"/>
        <v>3209.2499460103113</v>
      </c>
      <c r="E147" s="65">
        <f t="shared" si="18"/>
        <v>-1.7611893088655784E-2</v>
      </c>
      <c r="F147" s="65">
        <f t="shared" si="20"/>
        <v>1.1918516675694642E-3</v>
      </c>
      <c r="G147" s="66">
        <f t="shared" si="21"/>
        <v>9.1175458328916215E-3</v>
      </c>
      <c r="H147" s="66">
        <f t="shared" si="22"/>
        <v>0.1347292174094705</v>
      </c>
      <c r="I147" s="67">
        <f t="shared" si="23"/>
        <v>1.0306650132608659</v>
      </c>
      <c r="J147" s="67">
        <f t="shared" si="24"/>
        <v>-6.974831203987418E-2</v>
      </c>
      <c r="K147" s="65">
        <f t="shared" si="25"/>
        <v>1.7652175179385953E-2</v>
      </c>
      <c r="L147" s="65">
        <f t="shared" si="26"/>
        <v>3.0740225619870056</v>
      </c>
      <c r="M147" s="66">
        <f t="shared" si="27"/>
        <v>0.13503737136727467</v>
      </c>
      <c r="N147" s="66">
        <f t="shared" si="28"/>
        <v>1.5032262351921093</v>
      </c>
      <c r="O147" s="67">
        <f t="shared" si="29"/>
        <v>1.0330223601609176</v>
      </c>
      <c r="P147" s="67">
        <f t="shared" si="30"/>
        <v>-6.757009160278736E-2</v>
      </c>
    </row>
    <row r="148" spans="1:16">
      <c r="A148" s="68">
        <f t="shared" si="31"/>
        <v>7.709819639278563</v>
      </c>
      <c r="B148" s="71">
        <f t="shared" si="19"/>
        <v>-57.441318870205428</v>
      </c>
      <c r="C148" s="71">
        <f t="shared" si="16"/>
        <v>3.8549098196392815</v>
      </c>
      <c r="D148" s="71">
        <f t="shared" si="17"/>
        <v>3314.3654432661697</v>
      </c>
      <c r="E148" s="65">
        <f t="shared" si="18"/>
        <v>-1.7331015500089027E-2</v>
      </c>
      <c r="F148" s="65">
        <f t="shared" si="20"/>
        <v>1.1630913626230752E-3</v>
      </c>
      <c r="G148" s="66">
        <f t="shared" si="21"/>
        <v>8.9672246298266502E-3</v>
      </c>
      <c r="H148" s="66">
        <f t="shared" si="22"/>
        <v>0.13361900367122756</v>
      </c>
      <c r="I148" s="67">
        <f t="shared" si="23"/>
        <v>1.0301784186852647</v>
      </c>
      <c r="J148" s="67">
        <f t="shared" si="24"/>
        <v>-6.9135684560859945E-2</v>
      </c>
      <c r="K148" s="65">
        <f t="shared" si="25"/>
        <v>1.7369999418023436E-2</v>
      </c>
      <c r="L148" s="65">
        <f t="shared" si="26"/>
        <v>3.0745827340900158</v>
      </c>
      <c r="M148" s="66">
        <f t="shared" si="27"/>
        <v>0.13391956264733429</v>
      </c>
      <c r="N148" s="66">
        <f t="shared" si="28"/>
        <v>1.503786407295119</v>
      </c>
      <c r="O148" s="67">
        <f t="shared" si="29"/>
        <v>1.0324956741820137</v>
      </c>
      <c r="P148" s="67">
        <f t="shared" si="30"/>
        <v>-6.7009919499777471E-2</v>
      </c>
    </row>
    <row r="149" spans="1:16">
      <c r="A149" s="68">
        <f t="shared" si="31"/>
        <v>7.7697394789579217</v>
      </c>
      <c r="B149" s="71">
        <f t="shared" si="19"/>
        <v>-58.368851570877318</v>
      </c>
      <c r="C149" s="71">
        <f t="shared" ref="C149:C212" si="32">A149*$B$3</f>
        <v>3.8848697394789609</v>
      </c>
      <c r="D149" s="71">
        <f t="shared" ref="D149:D212" si="33">B149^2+C149^2</f>
        <v>3422.0150465958272</v>
      </c>
      <c r="E149" s="65">
        <f t="shared" ref="E149:E212" si="34">$B$1/D149*B149</f>
        <v>-1.7056865845444434E-2</v>
      </c>
      <c r="F149" s="65">
        <f t="shared" si="20"/>
        <v>1.1352579362102965E-3</v>
      </c>
      <c r="G149" s="66">
        <f t="shared" si="21"/>
        <v>8.8206584057734343E-3</v>
      </c>
      <c r="H149" s="66">
        <f t="shared" si="22"/>
        <v>0.13252740394663862</v>
      </c>
      <c r="I149" s="67">
        <f t="shared" si="23"/>
        <v>1.0297034024880019</v>
      </c>
      <c r="J149" s="67">
        <f t="shared" si="24"/>
        <v>-6.8534217845739889E-2</v>
      </c>
      <c r="K149" s="65">
        <f t="shared" si="25"/>
        <v>1.7094603916184118E-2</v>
      </c>
      <c r="L149" s="65">
        <f t="shared" si="26"/>
        <v>3.0751334317700962</v>
      </c>
      <c r="M149" s="66">
        <f t="shared" si="27"/>
        <v>0.13282061892472444</v>
      </c>
      <c r="N149" s="66">
        <f t="shared" si="28"/>
        <v>1.5043371049751997</v>
      </c>
      <c r="O149" s="67">
        <f t="shared" si="29"/>
        <v>1.031981606479057</v>
      </c>
      <c r="P149" s="67">
        <f t="shared" si="30"/>
        <v>-6.6459221819696906E-2</v>
      </c>
    </row>
    <row r="150" spans="1:16">
      <c r="A150" s="68">
        <f t="shared" si="31"/>
        <v>7.8296593186372805</v>
      </c>
      <c r="B150" s="71">
        <f t="shared" ref="B150:B213" si="35">$B$2-A150^2*$B$4</f>
        <v>-59.303565045923605</v>
      </c>
      <c r="C150" s="71">
        <f t="shared" si="32"/>
        <v>3.9148296593186402</v>
      </c>
      <c r="D150" s="71">
        <f t="shared" si="33"/>
        <v>3532.2387184175732</v>
      </c>
      <c r="E150" s="65">
        <f t="shared" si="34"/>
        <v>-1.6789229090521756E-2</v>
      </c>
      <c r="F150" s="65">
        <f t="shared" ref="F150:F213" si="36">$B$1/D150*C150</f>
        <v>1.1083140102921658E-3</v>
      </c>
      <c r="G150" s="66">
        <f t="shared" ref="G150:G213" si="37">A150*F150</f>
        <v>8.6777211186603101E-3</v>
      </c>
      <c r="H150" s="66">
        <f t="shared" ref="H150:H213" si="38">-A150*E150</f>
        <v>0.13145394400133978</v>
      </c>
      <c r="I150" s="67">
        <f t="shared" ref="I150:I213" si="39">A150*H150</f>
        <v>1.0292395976217132</v>
      </c>
      <c r="J150" s="67">
        <f t="shared" ref="J150:J213" si="40">-A150*G150</f>
        <v>-6.7943600021254227E-2</v>
      </c>
      <c r="K150" s="65">
        <f t="shared" ref="K150:K213" si="41">SQRT(E150^2+F150^2)</f>
        <v>1.6825771108612879E-2</v>
      </c>
      <c r="L150" s="65">
        <f t="shared" ref="L150:L213" si="42">ATAN2(E150,F150)</f>
        <v>3.0756748990906289</v>
      </c>
      <c r="M150" s="66">
        <f t="shared" ref="M150:M213" si="43">SQRT(G150^2+H150^2)</f>
        <v>0.13174005555380877</v>
      </c>
      <c r="N150" s="66">
        <f t="shared" ref="N150:N213" si="44">ATAN2(G150,H150)</f>
        <v>1.5048785722957325</v>
      </c>
      <c r="O150" s="67">
        <f t="shared" ref="O150:O213" si="45">SQRT(I150^2+J150^2)</f>
        <v>1.0314797536046718</v>
      </c>
      <c r="P150" s="67">
        <f t="shared" ref="P150:P213" si="46">ATAN2(I150,J150)</f>
        <v>-6.5917754499164177E-2</v>
      </c>
    </row>
    <row r="151" spans="1:16">
      <c r="A151" s="68">
        <f t="shared" ref="A151:A214" si="47">A150+$E$6</f>
        <v>7.8895791583166393</v>
      </c>
      <c r="B151" s="71">
        <f t="shared" si="35"/>
        <v>-60.24545929534429</v>
      </c>
      <c r="C151" s="71">
        <f t="shared" si="32"/>
        <v>3.9447895791583196</v>
      </c>
      <c r="D151" s="71">
        <f t="shared" si="33"/>
        <v>3645.0767305308218</v>
      </c>
      <c r="E151" s="65">
        <f t="shared" si="34"/>
        <v>-1.6527898793112904E-2</v>
      </c>
      <c r="F151" s="65">
        <f t="shared" si="36"/>
        <v>1.0822240163333549E-3</v>
      </c>
      <c r="G151" s="66">
        <f t="shared" si="37"/>
        <v>8.538292043893364E-3</v>
      </c>
      <c r="H151" s="66">
        <f t="shared" si="38"/>
        <v>0.13039816584891031</v>
      </c>
      <c r="I151" s="67">
        <f t="shared" si="39"/>
        <v>1.0287866515642794</v>
      </c>
      <c r="J151" s="67">
        <f t="shared" si="40"/>
        <v>-6.7363530957121859E-2</v>
      </c>
      <c r="K151" s="65">
        <f t="shared" si="41"/>
        <v>1.6563292164811672E-2</v>
      </c>
      <c r="L151" s="65">
        <f t="shared" si="42"/>
        <v>3.0762073716441991</v>
      </c>
      <c r="M151" s="66">
        <f t="shared" si="43"/>
        <v>0.13067740465660746</v>
      </c>
      <c r="N151" s="66">
        <f t="shared" si="44"/>
        <v>1.5054110448493023</v>
      </c>
      <c r="O151" s="67">
        <f t="shared" si="45"/>
        <v>1.03098972824168</v>
      </c>
      <c r="P151" s="67">
        <f t="shared" si="46"/>
        <v>-6.5385281945594204E-2</v>
      </c>
    </row>
    <row r="152" spans="1:16">
      <c r="A152" s="68">
        <f t="shared" si="47"/>
        <v>7.949498997995998</v>
      </c>
      <c r="B152" s="71">
        <f t="shared" si="35"/>
        <v>-61.194534319139379</v>
      </c>
      <c r="C152" s="71">
        <f t="shared" si="32"/>
        <v>3.974749498997999</v>
      </c>
      <c r="D152" s="71">
        <f t="shared" si="33"/>
        <v>3760.5696641161121</v>
      </c>
      <c r="E152" s="65">
        <f t="shared" si="34"/>
        <v>-1.6272676691264702E-2</v>
      </c>
      <c r="F152" s="65">
        <f t="shared" si="36"/>
        <v>1.05695409313265E-3</v>
      </c>
      <c r="G152" s="66">
        <f t="shared" si="37"/>
        <v>8.4022555042857702E-3</v>
      </c>
      <c r="H152" s="66">
        <f t="shared" si="38"/>
        <v>0.12935962705192158</v>
      </c>
      <c r="I152" s="67">
        <f t="shared" si="39"/>
        <v>1.0283442256303865</v>
      </c>
      <c r="J152" s="67">
        <f t="shared" si="40"/>
        <v>-6.6793721712226084E-2</v>
      </c>
      <c r="K152" s="65">
        <f t="shared" si="41"/>
        <v>1.6306966568108837E-2</v>
      </c>
      <c r="L152" s="65">
        <f t="shared" si="42"/>
        <v>3.0767310769223029</v>
      </c>
      <c r="M152" s="66">
        <f t="shared" si="43"/>
        <v>0.12963221439353545</v>
      </c>
      <c r="N152" s="66">
        <f t="shared" si="44"/>
        <v>1.5059347501274063</v>
      </c>
      <c r="O152" s="67">
        <f t="shared" si="45"/>
        <v>1.0305111584294124</v>
      </c>
      <c r="P152" s="67">
        <f t="shared" si="46"/>
        <v>-6.4861576667490234E-2</v>
      </c>
    </row>
    <row r="153" spans="1:16">
      <c r="A153" s="68">
        <f t="shared" si="47"/>
        <v>8.0094188376753568</v>
      </c>
      <c r="B153" s="71">
        <f t="shared" si="35"/>
        <v>-62.150790117308858</v>
      </c>
      <c r="C153" s="71">
        <f t="shared" si="32"/>
        <v>4.0047094188376784</v>
      </c>
      <c r="D153" s="71">
        <f t="shared" si="33"/>
        <v>3878.7584097351037</v>
      </c>
      <c r="E153" s="65">
        <f t="shared" si="34"/>
        <v>-1.6023372314532318E-2</v>
      </c>
      <c r="F153" s="65">
        <f t="shared" si="36"/>
        <v>1.0324719912398919E-3</v>
      </c>
      <c r="G153" s="66">
        <f t="shared" si="37"/>
        <v>8.2695006160089755E-3</v>
      </c>
      <c r="H153" s="66">
        <f t="shared" si="38"/>
        <v>0.12833790005910092</v>
      </c>
      <c r="I153" s="67">
        <f t="shared" si="39"/>
        <v>1.0279119943210602</v>
      </c>
      <c r="J153" s="67">
        <f t="shared" si="40"/>
        <v>-6.6233894012030253E-2</v>
      </c>
      <c r="K153" s="65">
        <f t="shared" si="41"/>
        <v>1.6056601718384113E-2</v>
      </c>
      <c r="L153" s="65">
        <f t="shared" si="42"/>
        <v>3.0772462346656511</v>
      </c>
      <c r="M153" s="66">
        <f t="shared" si="43"/>
        <v>0.1286040482722762</v>
      </c>
      <c r="N153" s="66">
        <f t="shared" si="44"/>
        <v>1.5064499078707547</v>
      </c>
      <c r="O153" s="67">
        <f t="shared" si="45"/>
        <v>1.0300436868332798</v>
      </c>
      <c r="P153" s="67">
        <f t="shared" si="46"/>
        <v>-6.434641892414189E-2</v>
      </c>
    </row>
    <row r="154" spans="1:16">
      <c r="A154" s="68">
        <f t="shared" si="47"/>
        <v>8.0693386773547147</v>
      </c>
      <c r="B154" s="71">
        <f t="shared" si="35"/>
        <v>-63.114226689852742</v>
      </c>
      <c r="C154" s="71">
        <f t="shared" si="32"/>
        <v>4.0346693386773573</v>
      </c>
      <c r="D154" s="71">
        <f t="shared" si="33"/>
        <v>3999.6841673305835</v>
      </c>
      <c r="E154" s="65">
        <f t="shared" si="34"/>
        <v>-1.5779802616759014E-2</v>
      </c>
      <c r="F154" s="65">
        <f t="shared" si="36"/>
        <v>1.0087469834824791E-3</v>
      </c>
      <c r="G154" s="66">
        <f t="shared" si="37"/>
        <v>8.1399210494800655E-3</v>
      </c>
      <c r="H154" s="66">
        <f t="shared" si="38"/>
        <v>0.12733257157643665</v>
      </c>
      <c r="I154" s="67">
        <f t="shared" si="39"/>
        <v>1.0274896447087778</v>
      </c>
      <c r="J154" s="67">
        <f t="shared" si="40"/>
        <v>-6.5683779755183275E-2</v>
      </c>
      <c r="K154" s="65">
        <f t="shared" si="41"/>
        <v>1.5812012556931508E-2</v>
      </c>
      <c r="L154" s="65">
        <f t="shared" si="42"/>
        <v>3.0777530571962508</v>
      </c>
      <c r="M154" s="66">
        <f t="shared" si="43"/>
        <v>0.12759248449246582</v>
      </c>
      <c r="N154" s="66">
        <f t="shared" si="44"/>
        <v>1.5069567304013542</v>
      </c>
      <c r="O154" s="67">
        <f t="shared" si="45"/>
        <v>1.0295869700548361</v>
      </c>
      <c r="P154" s="67">
        <f t="shared" si="46"/>
        <v>-6.3839596393542294E-2</v>
      </c>
    </row>
    <row r="155" spans="1:16">
      <c r="A155" s="68">
        <f t="shared" si="47"/>
        <v>8.1292585170340725</v>
      </c>
      <c r="B155" s="71">
        <f t="shared" si="35"/>
        <v>-64.084844036771003</v>
      </c>
      <c r="C155" s="71">
        <f t="shared" si="32"/>
        <v>4.0646292585170363</v>
      </c>
      <c r="D155" s="71">
        <f t="shared" si="33"/>
        <v>4123.3884462264568</v>
      </c>
      <c r="E155" s="65">
        <f t="shared" si="34"/>
        <v>-1.5541791629022637E-2</v>
      </c>
      <c r="F155" s="65">
        <f t="shared" si="36"/>
        <v>9.8574978116282145E-4</v>
      </c>
      <c r="G155" s="66">
        <f t="shared" si="37"/>
        <v>8.0134148041823387E-3</v>
      </c>
      <c r="H155" s="66">
        <f t="shared" si="38"/>
        <v>0.12634324197020114</v>
      </c>
      <c r="I155" s="67">
        <f t="shared" si="39"/>
        <v>1.0270768758559543</v>
      </c>
      <c r="J155" s="67">
        <f t="shared" si="40"/>
        <v>-6.51431205474262E-2</v>
      </c>
      <c r="K155" s="65">
        <f t="shared" si="41"/>
        <v>1.5573021212051973E-2</v>
      </c>
      <c r="L155" s="65">
        <f t="shared" si="42"/>
        <v>3.0782517497323738</v>
      </c>
      <c r="M155" s="66">
        <f t="shared" si="43"/>
        <v>0.12659711532402579</v>
      </c>
      <c r="N155" s="66">
        <f t="shared" si="44"/>
        <v>1.5074554229374773</v>
      </c>
      <c r="O155" s="67">
        <f t="shared" si="45"/>
        <v>1.0291406779797814</v>
      </c>
      <c r="P155" s="67">
        <f t="shared" si="46"/>
        <v>-6.3340903857419417E-2</v>
      </c>
    </row>
    <row r="156" spans="1:16">
      <c r="A156" s="68">
        <f t="shared" si="47"/>
        <v>8.1891783567134304</v>
      </c>
      <c r="B156" s="71">
        <f t="shared" si="35"/>
        <v>-65.062642158063682</v>
      </c>
      <c r="C156" s="71">
        <f t="shared" si="32"/>
        <v>4.0945891783567152</v>
      </c>
      <c r="D156" s="71">
        <f t="shared" si="33"/>
        <v>4249.913065127761</v>
      </c>
      <c r="E156" s="65">
        <f t="shared" si="34"/>
        <v>-1.5309170131485446E-2</v>
      </c>
      <c r="F156" s="65">
        <f t="shared" si="36"/>
        <v>9.6345245552302214E-4</v>
      </c>
      <c r="G156" s="66">
        <f t="shared" si="37"/>
        <v>7.8898839964915424E-3</v>
      </c>
      <c r="H156" s="66">
        <f t="shared" si="38"/>
        <v>0.12536952470000431</v>
      </c>
      <c r="I156" s="67">
        <f t="shared" si="39"/>
        <v>1.0266733982647251</v>
      </c>
      <c r="J156" s="67">
        <f t="shared" si="40"/>
        <v>-6.4611667261048208E-2</v>
      </c>
      <c r="K156" s="65">
        <f t="shared" si="41"/>
        <v>1.5339456664067977E-2</v>
      </c>
      <c r="L156" s="65">
        <f t="shared" si="42"/>
        <v>3.07874251068744</v>
      </c>
      <c r="M156" s="66">
        <f t="shared" si="43"/>
        <v>0.12561754651712906</v>
      </c>
      <c r="N156" s="66">
        <f t="shared" si="44"/>
        <v>1.5079461838925436</v>
      </c>
      <c r="O156" s="67">
        <f t="shared" si="45"/>
        <v>1.0287044931615159</v>
      </c>
      <c r="P156" s="67">
        <f t="shared" si="46"/>
        <v>-6.2850142902353009E-2</v>
      </c>
    </row>
    <row r="157" spans="1:16">
      <c r="A157" s="68">
        <f t="shared" si="47"/>
        <v>8.2490981963927883</v>
      </c>
      <c r="B157" s="71">
        <f t="shared" si="35"/>
        <v>-66.047621053730751</v>
      </c>
      <c r="C157" s="71">
        <f t="shared" si="32"/>
        <v>4.1245490981963941</v>
      </c>
      <c r="D157" s="71">
        <f t="shared" si="33"/>
        <v>4379.3001521206506</v>
      </c>
      <c r="E157" s="65">
        <f t="shared" si="34"/>
        <v>-1.5081775342972911E-2</v>
      </c>
      <c r="F157" s="65">
        <f t="shared" si="36"/>
        <v>9.4182836410495986E-4</v>
      </c>
      <c r="G157" s="66">
        <f t="shared" si="37"/>
        <v>7.7692346596497947E-3</v>
      </c>
      <c r="H157" s="66">
        <f t="shared" si="38"/>
        <v>0.12441104578011906</v>
      </c>
      <c r="I157" s="67">
        <f t="shared" si="39"/>
        <v>1.0262789333561209</v>
      </c>
      <c r="J157" s="67">
        <f t="shared" si="40"/>
        <v>-6.408917961826946E-2</v>
      </c>
      <c r="K157" s="65">
        <f t="shared" si="41"/>
        <v>1.5111154428545104E-2</v>
      </c>
      <c r="L157" s="65">
        <f t="shared" si="42"/>
        <v>3.079225531953774</v>
      </c>
      <c r="M157" s="66">
        <f t="shared" si="43"/>
        <v>0.1246533967419243</v>
      </c>
      <c r="N157" s="66">
        <f t="shared" si="44"/>
        <v>1.5084292051588772</v>
      </c>
      <c r="O157" s="67">
        <f t="shared" si="45"/>
        <v>1.0282781102380425</v>
      </c>
      <c r="P157" s="67">
        <f t="shared" si="46"/>
        <v>-6.236712163601929E-2</v>
      </c>
    </row>
    <row r="158" spans="1:16">
      <c r="A158" s="68">
        <f t="shared" si="47"/>
        <v>8.3090180360721462</v>
      </c>
      <c r="B158" s="71">
        <f t="shared" si="35"/>
        <v>-67.039780723772225</v>
      </c>
      <c r="C158" s="71">
        <f t="shared" si="32"/>
        <v>4.1545090180360731</v>
      </c>
      <c r="D158" s="71">
        <f t="shared" si="33"/>
        <v>4511.5921446724051</v>
      </c>
      <c r="E158" s="65">
        <f t="shared" si="34"/>
        <v>-1.4859450627188754E-2</v>
      </c>
      <c r="F158" s="65">
        <f t="shared" si="36"/>
        <v>9.208520816630111E-4</v>
      </c>
      <c r="G158" s="66">
        <f t="shared" si="37"/>
        <v>7.6513765550925402E-3</v>
      </c>
      <c r="H158" s="66">
        <f t="shared" si="38"/>
        <v>0.12346744326743492</v>
      </c>
      <c r="I158" s="67">
        <f t="shared" si="39"/>
        <v>1.0258932129768312</v>
      </c>
      <c r="J158" s="67">
        <f t="shared" si="40"/>
        <v>-6.3575425797043478E-2</v>
      </c>
      <c r="K158" s="65">
        <f t="shared" si="41"/>
        <v>1.4887956256590874E-2</v>
      </c>
      <c r="L158" s="65">
        <f t="shared" si="42"/>
        <v>3.0797009991721223</v>
      </c>
      <c r="M158" s="66">
        <f t="shared" si="43"/>
        <v>0.12370429705626672</v>
      </c>
      <c r="N158" s="66">
        <f t="shared" si="44"/>
        <v>1.5089046723772259</v>
      </c>
      <c r="O158" s="67">
        <f t="shared" si="45"/>
        <v>1.0278612353801466</v>
      </c>
      <c r="P158" s="67">
        <f t="shared" si="46"/>
        <v>-6.189165441767068E-2</v>
      </c>
    </row>
    <row r="159" spans="1:16">
      <c r="A159" s="68">
        <f t="shared" si="47"/>
        <v>8.3689378757515041</v>
      </c>
      <c r="B159" s="71">
        <f t="shared" si="35"/>
        <v>-68.039121168188103</v>
      </c>
      <c r="C159" s="71">
        <f t="shared" si="32"/>
        <v>4.184468937875752</v>
      </c>
      <c r="D159" s="71">
        <f t="shared" si="33"/>
        <v>4646.8317896314293</v>
      </c>
      <c r="E159" s="65">
        <f t="shared" si="34"/>
        <v>-1.464204521454923E-2</v>
      </c>
      <c r="F159" s="65">
        <f t="shared" si="36"/>
        <v>9.004993353132866E-4</v>
      </c>
      <c r="G159" s="66">
        <f t="shared" si="37"/>
        <v>7.5362229943924178E-3</v>
      </c>
      <c r="H159" s="66">
        <f t="shared" si="38"/>
        <v>0.12253836677450711</v>
      </c>
      <c r="I159" s="67">
        <f t="shared" si="39"/>
        <v>1.0255159789319022</v>
      </c>
      <c r="J159" s="67">
        <f t="shared" si="40"/>
        <v>-6.307018205788012E-2</v>
      </c>
      <c r="K159" s="65">
        <f t="shared" si="41"/>
        <v>1.4669709851179867E-2</v>
      </c>
      <c r="L159" s="65">
        <f t="shared" si="42"/>
        <v>3.0801690919877758</v>
      </c>
      <c r="M159" s="66">
        <f t="shared" si="43"/>
        <v>0.12276989039982415</v>
      </c>
      <c r="N159" s="66">
        <f t="shared" si="44"/>
        <v>1.5093727651928794</v>
      </c>
      <c r="O159" s="67">
        <f t="shared" si="45"/>
        <v>1.0274535857689493</v>
      </c>
      <c r="P159" s="67">
        <f t="shared" si="46"/>
        <v>-6.1423561602017167E-2</v>
      </c>
    </row>
    <row r="160" spans="1:16">
      <c r="A160" s="68">
        <f t="shared" si="47"/>
        <v>8.4288577154308619</v>
      </c>
      <c r="B160" s="71">
        <f t="shared" si="35"/>
        <v>-69.045642386978372</v>
      </c>
      <c r="C160" s="71">
        <f t="shared" si="32"/>
        <v>4.214428857715431</v>
      </c>
      <c r="D160" s="71">
        <f t="shared" si="33"/>
        <v>4785.0621432272492</v>
      </c>
      <c r="E160" s="65">
        <f t="shared" si="34"/>
        <v>-1.4429413938689427E-2</v>
      </c>
      <c r="F160" s="65">
        <f t="shared" si="36"/>
        <v>8.807469436275787E-4</v>
      </c>
      <c r="G160" s="66">
        <f t="shared" si="37"/>
        <v>7.4236906711374669E-3</v>
      </c>
      <c r="H160" s="66">
        <f t="shared" si="38"/>
        <v>0.12162347700626799</v>
      </c>
      <c r="I160" s="67">
        <f t="shared" si="39"/>
        <v>1.02514698254181</v>
      </c>
      <c r="J160" s="67">
        <f t="shared" si="40"/>
        <v>-6.2573232390389158E-2</v>
      </c>
      <c r="K160" s="65">
        <f t="shared" si="41"/>
        <v>1.445626859852687E-2</v>
      </c>
      <c r="L160" s="65">
        <f t="shared" si="42"/>
        <v>3.0806299842940605</v>
      </c>
      <c r="M160" s="66">
        <f t="shared" si="43"/>
        <v>0.1218498311130341</v>
      </c>
      <c r="N160" s="66">
        <f t="shared" si="44"/>
        <v>1.5098336574991642</v>
      </c>
      <c r="O160" s="67">
        <f t="shared" si="45"/>
        <v>1.0270548891010449</v>
      </c>
      <c r="P160" s="67">
        <f t="shared" si="46"/>
        <v>-6.096266929573247E-2</v>
      </c>
    </row>
    <row r="161" spans="1:16">
      <c r="A161" s="68">
        <f t="shared" si="47"/>
        <v>8.4887775551102198</v>
      </c>
      <c r="B161" s="71">
        <f t="shared" si="35"/>
        <v>-70.059344380143045</v>
      </c>
      <c r="C161" s="71">
        <f t="shared" si="32"/>
        <v>4.2443887775551099</v>
      </c>
      <c r="D161" s="71">
        <f t="shared" si="33"/>
        <v>4926.3265710705173</v>
      </c>
      <c r="E161" s="65">
        <f t="shared" si="34"/>
        <v>-1.422141698675871E-2</v>
      </c>
      <c r="F161" s="65">
        <f t="shared" si="36"/>
        <v>8.6157275940250573E-4</v>
      </c>
      <c r="G161" s="66">
        <f t="shared" si="37"/>
        <v>7.3136995021103679E-3</v>
      </c>
      <c r="H161" s="66">
        <f t="shared" si="38"/>
        <v>0.12072244531906055</v>
      </c>
      <c r="I161" s="67">
        <f t="shared" si="39"/>
        <v>1.024785984222462</v>
      </c>
      <c r="J161" s="67">
        <f t="shared" si="40"/>
        <v>-6.2084368178335278E-2</v>
      </c>
      <c r="K161" s="65">
        <f t="shared" si="41"/>
        <v>1.4247491313596709E-2</v>
      </c>
      <c r="L161" s="65">
        <f t="shared" si="42"/>
        <v>3.0810838444639344</v>
      </c>
      <c r="M161" s="66">
        <f t="shared" si="43"/>
        <v>0.12094378447948756</v>
      </c>
      <c r="N161" s="66">
        <f t="shared" si="44"/>
        <v>1.5102875176690378</v>
      </c>
      <c r="O161" s="67">
        <f t="shared" si="45"/>
        <v>1.0266648831195617</v>
      </c>
      <c r="P161" s="67">
        <f t="shared" si="46"/>
        <v>-6.0508809125858758E-2</v>
      </c>
    </row>
    <row r="162" spans="1:16">
      <c r="A162" s="68">
        <f t="shared" si="47"/>
        <v>8.5486973947895777</v>
      </c>
      <c r="B162" s="71">
        <f t="shared" si="35"/>
        <v>-71.080227147682109</v>
      </c>
      <c r="C162" s="71">
        <f t="shared" si="32"/>
        <v>4.2743486973947888</v>
      </c>
      <c r="D162" s="71">
        <f t="shared" si="33"/>
        <v>5070.6687481530053</v>
      </c>
      <c r="E162" s="65">
        <f t="shared" si="34"/>
        <v>-1.4017919662682192E-2</v>
      </c>
      <c r="F162" s="65">
        <f t="shared" si="36"/>
        <v>8.4295561585475754E-4</v>
      </c>
      <c r="G162" s="66">
        <f t="shared" si="37"/>
        <v>7.2061724771808099E-3</v>
      </c>
      <c r="H162" s="66">
        <f t="shared" si="38"/>
        <v>0.11983495330074086</v>
      </c>
      <c r="I162" s="67">
        <f t="shared" si="39"/>
        <v>1.0244327530867741</v>
      </c>
      <c r="J162" s="67">
        <f t="shared" si="40"/>
        <v>-6.1603387882079946E-2</v>
      </c>
      <c r="K162" s="65">
        <f t="shared" si="41"/>
        <v>1.4043241998901576E-2</v>
      </c>
      <c r="L162" s="65">
        <f t="shared" si="42"/>
        <v>3.0815308355703612</v>
      </c>
      <c r="M162" s="66">
        <f t="shared" si="43"/>
        <v>0.12005142629040948</v>
      </c>
      <c r="N162" s="66">
        <f t="shared" si="44"/>
        <v>1.5107345087754647</v>
      </c>
      <c r="O162" s="67">
        <f t="shared" si="45"/>
        <v>1.0262833151695965</v>
      </c>
      <c r="P162" s="67">
        <f t="shared" si="46"/>
        <v>-6.0061818019431945E-2</v>
      </c>
    </row>
    <row r="163" spans="1:16">
      <c r="A163" s="68">
        <f t="shared" si="47"/>
        <v>8.6086172344689356</v>
      </c>
      <c r="B163" s="71">
        <f t="shared" si="35"/>
        <v>-72.108290689595577</v>
      </c>
      <c r="C163" s="71">
        <f t="shared" si="32"/>
        <v>4.3043086172344678</v>
      </c>
      <c r="D163" s="71">
        <f t="shared" si="33"/>
        <v>5218.1326588476159</v>
      </c>
      <c r="E163" s="65">
        <f t="shared" si="34"/>
        <v>-1.3818792162620131E-2</v>
      </c>
      <c r="F163" s="65">
        <f t="shared" si="36"/>
        <v>8.2487527601205922E-4</v>
      </c>
      <c r="G163" s="66">
        <f t="shared" si="37"/>
        <v>7.101035517364733E-3</v>
      </c>
      <c r="H163" s="66">
        <f t="shared" si="38"/>
        <v>0.11896069237067591</v>
      </c>
      <c r="I163" s="67">
        <f t="shared" si="39"/>
        <v>1.0240870665665578</v>
      </c>
      <c r="J163" s="67">
        <f t="shared" si="40"/>
        <v>-6.1130096737362076E-2</v>
      </c>
      <c r="K163" s="65">
        <f t="shared" si="41"/>
        <v>1.3843389615793796E-2</v>
      </c>
      <c r="L163" s="65">
        <f t="shared" si="42"/>
        <v>3.0819711155961005</v>
      </c>
      <c r="M163" s="66">
        <f t="shared" si="43"/>
        <v>0.11917244242999078</v>
      </c>
      <c r="N163" s="66">
        <f t="shared" si="44"/>
        <v>1.5111747888012037</v>
      </c>
      <c r="O163" s="67">
        <f t="shared" si="45"/>
        <v>1.0259099417765756</v>
      </c>
      <c r="P163" s="67">
        <f t="shared" si="46"/>
        <v>-5.9621537993692839E-2</v>
      </c>
    </row>
    <row r="164" spans="1:16">
      <c r="A164" s="68">
        <f t="shared" si="47"/>
        <v>8.6685370741482934</v>
      </c>
      <c r="B164" s="71">
        <f t="shared" si="35"/>
        <v>-73.14353500588345</v>
      </c>
      <c r="C164" s="71">
        <f t="shared" si="32"/>
        <v>4.3342685370741467</v>
      </c>
      <c r="D164" s="71">
        <f t="shared" si="33"/>
        <v>5368.7625969083683</v>
      </c>
      <c r="E164" s="65">
        <f t="shared" si="34"/>
        <v>-1.3623909361908377E-2</v>
      </c>
      <c r="F164" s="65">
        <f t="shared" si="36"/>
        <v>8.0731238508666018E-4</v>
      </c>
      <c r="G164" s="66">
        <f t="shared" si="37"/>
        <v>6.9982173405427972E-3</v>
      </c>
      <c r="H164" s="66">
        <f t="shared" si="38"/>
        <v>0.11809936339853878</v>
      </c>
      <c r="I164" s="67">
        <f t="shared" si="39"/>
        <v>1.0237487100535454</v>
      </c>
      <c r="J164" s="67">
        <f t="shared" si="40"/>
        <v>-6.0664306469442708E-2</v>
      </c>
      <c r="K164" s="65">
        <f t="shared" si="41"/>
        <v>1.3647807867515172E-2</v>
      </c>
      <c r="L164" s="65">
        <f t="shared" si="42"/>
        <v>3.0824048376335016</v>
      </c>
      <c r="M164" s="66">
        <f t="shared" si="43"/>
        <v>0.11830652848040803</v>
      </c>
      <c r="N164" s="66">
        <f t="shared" si="44"/>
        <v>1.5116085108386053</v>
      </c>
      <c r="O164" s="67">
        <f t="shared" si="45"/>
        <v>1.0255445282461979</v>
      </c>
      <c r="P164" s="67">
        <f t="shared" si="46"/>
        <v>-5.9187815956291363E-2</v>
      </c>
    </row>
    <row r="165" spans="1:16">
      <c r="A165" s="68">
        <f t="shared" si="47"/>
        <v>8.7284569138276513</v>
      </c>
      <c r="B165" s="71">
        <f t="shared" si="35"/>
        <v>-74.185960096545728</v>
      </c>
      <c r="C165" s="71">
        <f t="shared" si="32"/>
        <v>4.3642284569138257</v>
      </c>
      <c r="D165" s="71">
        <f t="shared" si="33"/>
        <v>5522.603165470412</v>
      </c>
      <c r="E165" s="65">
        <f t="shared" si="34"/>
        <v>-1.3433150612810075E-2</v>
      </c>
      <c r="F165" s="65">
        <f t="shared" si="36"/>
        <v>7.9024842563390726E-4</v>
      </c>
      <c r="G165" s="66">
        <f t="shared" si="37"/>
        <v>6.8976493343656945E-3</v>
      </c>
      <c r="H165" s="66">
        <f t="shared" si="38"/>
        <v>0.11725067634087025</v>
      </c>
      <c r="I165" s="67">
        <f t="shared" si="39"/>
        <v>1.0234174765584372</v>
      </c>
      <c r="J165" s="67">
        <f t="shared" si="40"/>
        <v>-6.0205835021702944E-2</v>
      </c>
      <c r="K165" s="65">
        <f t="shared" si="41"/>
        <v>1.3456374993312892E-2</v>
      </c>
      <c r="L165" s="65">
        <f t="shared" si="42"/>
        <v>3.0828321500748652</v>
      </c>
      <c r="M165" s="66">
        <f t="shared" si="43"/>
        <v>0.11745338934543943</v>
      </c>
      <c r="N165" s="66">
        <f t="shared" si="44"/>
        <v>1.5120358232799687</v>
      </c>
      <c r="O165" s="67">
        <f t="shared" si="45"/>
        <v>1.025186848284692</v>
      </c>
      <c r="P165" s="67">
        <f t="shared" si="46"/>
        <v>-5.8760503514928064E-2</v>
      </c>
    </row>
    <row r="166" spans="1:16">
      <c r="A166" s="68">
        <f t="shared" si="47"/>
        <v>8.7883767535070092</v>
      </c>
      <c r="B166" s="71">
        <f t="shared" si="35"/>
        <v>-75.235565961582395</v>
      </c>
      <c r="C166" s="71">
        <f t="shared" si="32"/>
        <v>4.3941883767535046</v>
      </c>
      <c r="D166" s="71">
        <f t="shared" si="33"/>
        <v>5679.699277050011</v>
      </c>
      <c r="E166" s="65">
        <f t="shared" si="34"/>
        <v>-1.3246399552452912E-2</v>
      </c>
      <c r="F166" s="65">
        <f t="shared" si="36"/>
        <v>7.7366567531297361E-4</v>
      </c>
      <c r="G166" s="66">
        <f t="shared" si="37"/>
        <v>6.7992654359068389E-3</v>
      </c>
      <c r="H166" s="66">
        <f t="shared" si="38"/>
        <v>0.11641434989444283</v>
      </c>
      <c r="I166" s="67">
        <f t="shared" si="39"/>
        <v>1.0230931663869525</v>
      </c>
      <c r="J166" s="67">
        <f t="shared" si="40"/>
        <v>-5.9754506297847364E-2</v>
      </c>
      <c r="K166" s="65">
        <f t="shared" si="41"/>
        <v>1.3268973572977761E-2</v>
      </c>
      <c r="L166" s="65">
        <f t="shared" si="42"/>
        <v>3.0832531967938803</v>
      </c>
      <c r="M166" s="66">
        <f t="shared" si="43"/>
        <v>0.11661273889165659</v>
      </c>
      <c r="N166" s="66">
        <f t="shared" si="44"/>
        <v>1.512456869998984</v>
      </c>
      <c r="O166" s="67">
        <f t="shared" si="45"/>
        <v>1.0248366836382174</v>
      </c>
      <c r="P166" s="67">
        <f t="shared" si="46"/>
        <v>-5.8339456795912709E-2</v>
      </c>
    </row>
    <row r="167" spans="1:16">
      <c r="A167" s="68">
        <f t="shared" si="47"/>
        <v>8.8482965931863671</v>
      </c>
      <c r="B167" s="71">
        <f t="shared" si="35"/>
        <v>-76.292352600993468</v>
      </c>
      <c r="C167" s="71">
        <f t="shared" si="32"/>
        <v>4.4241482965931835</v>
      </c>
      <c r="D167" s="71">
        <f t="shared" si="33"/>
        <v>5840.0961535445631</v>
      </c>
      <c r="E167" s="65">
        <f t="shared" si="34"/>
        <v>-1.3063543920366604E-2</v>
      </c>
      <c r="F167" s="65">
        <f t="shared" si="36"/>
        <v>7.5754716708011896E-4</v>
      </c>
      <c r="G167" s="66">
        <f t="shared" si="37"/>
        <v>6.7030020176530002E-3</v>
      </c>
      <c r="H167" s="66">
        <f t="shared" si="38"/>
        <v>0.1155901111655203</v>
      </c>
      <c r="I167" s="67">
        <f t="shared" si="39"/>
        <v>1.0227755868319068</v>
      </c>
      <c r="J167" s="67">
        <f t="shared" si="40"/>
        <v>-5.9310149916920386E-2</v>
      </c>
      <c r="K167" s="65">
        <f t="shared" si="41"/>
        <v>1.3085490341202289E-2</v>
      </c>
      <c r="L167" s="65">
        <f t="shared" si="42"/>
        <v>3.0836681173186404</v>
      </c>
      <c r="M167" s="66">
        <f t="shared" si="43"/>
        <v>0.11578429960623332</v>
      </c>
      <c r="N167" s="66">
        <f t="shared" si="44"/>
        <v>1.5128717905237439</v>
      </c>
      <c r="O167" s="67">
        <f t="shared" si="45"/>
        <v>1.0244938237503041</v>
      </c>
      <c r="P167" s="67">
        <f t="shared" si="46"/>
        <v>-5.7924536271152828E-2</v>
      </c>
    </row>
    <row r="168" spans="1:16">
      <c r="A168" s="68">
        <f t="shared" si="47"/>
        <v>8.908216432865725</v>
      </c>
      <c r="B168" s="71">
        <f t="shared" si="35"/>
        <v>-77.356320014778944</v>
      </c>
      <c r="C168" s="71">
        <f t="shared" si="32"/>
        <v>4.4541082164328625</v>
      </c>
      <c r="D168" s="71">
        <f t="shared" si="33"/>
        <v>6003.8393262325844</v>
      </c>
      <c r="E168" s="65">
        <f t="shared" si="34"/>
        <v>-1.2884475385073323E-2</v>
      </c>
      <c r="F168" s="65">
        <f t="shared" si="36"/>
        <v>7.4187665165713552E-4</v>
      </c>
      <c r="G168" s="66">
        <f t="shared" si="37"/>
        <v>6.608797779451496E-3</v>
      </c>
      <c r="H168" s="66">
        <f t="shared" si="38"/>
        <v>0.11477769535416411</v>
      </c>
      <c r="I168" s="67">
        <f t="shared" si="39"/>
        <v>1.0224645518804207</v>
      </c>
      <c r="J168" s="67">
        <f t="shared" si="40"/>
        <v>-5.8872600980396331E-2</v>
      </c>
      <c r="K168" s="65">
        <f t="shared" si="41"/>
        <v>1.2905816011195665E-2</v>
      </c>
      <c r="L168" s="65">
        <f t="shared" si="42"/>
        <v>3.0840770469966783</v>
      </c>
      <c r="M168" s="66">
        <f t="shared" si="43"/>
        <v>0.1149678022704748</v>
      </c>
      <c r="N168" s="66">
        <f t="shared" si="44"/>
        <v>1.5132807202017819</v>
      </c>
      <c r="O168" s="67">
        <f t="shared" si="45"/>
        <v>1.0241580654363009</v>
      </c>
      <c r="P168" s="67">
        <f t="shared" si="46"/>
        <v>-5.7515606593114686E-2</v>
      </c>
    </row>
    <row r="169" spans="1:16">
      <c r="A169" s="68">
        <f t="shared" si="47"/>
        <v>8.9681362725450828</v>
      </c>
      <c r="B169" s="71">
        <f t="shared" si="35"/>
        <v>-78.427468202938812</v>
      </c>
      <c r="C169" s="71">
        <f t="shared" si="32"/>
        <v>4.4840681362725414</v>
      </c>
      <c r="D169" s="71">
        <f t="shared" si="33"/>
        <v>6170.9746357737131</v>
      </c>
      <c r="E169" s="65">
        <f t="shared" si="34"/>
        <v>-1.2709089379218559E-2</v>
      </c>
      <c r="F169" s="65">
        <f t="shared" si="36"/>
        <v>7.2663856212890293E-4</v>
      </c>
      <c r="G169" s="66">
        <f t="shared" si="37"/>
        <v>6.5165936460582184E-3</v>
      </c>
      <c r="H169" s="66">
        <f t="shared" si="38"/>
        <v>0.11397684545278743</v>
      </c>
      <c r="I169" s="67">
        <f t="shared" si="39"/>
        <v>1.0221598819354081</v>
      </c>
      <c r="J169" s="67">
        <f t="shared" si="40"/>
        <v>-5.8441699850651521E-2</v>
      </c>
      <c r="K169" s="65">
        <f t="shared" si="41"/>
        <v>1.2729845107028551E-2</v>
      </c>
      <c r="L169" s="65">
        <f t="shared" si="42"/>
        <v>3.0844801171524652</v>
      </c>
      <c r="M169" s="66">
        <f t="shared" si="43"/>
        <v>0.11416298564822329</v>
      </c>
      <c r="N169" s="66">
        <f t="shared" si="44"/>
        <v>1.5136837903575686</v>
      </c>
      <c r="O169" s="67">
        <f t="shared" si="45"/>
        <v>1.023829212573875</v>
      </c>
      <c r="P169" s="67">
        <f t="shared" si="46"/>
        <v>-5.7112536437328096E-2</v>
      </c>
    </row>
    <row r="170" spans="1:16">
      <c r="A170" s="68">
        <f t="shared" si="47"/>
        <v>9.0280561122244407</v>
      </c>
      <c r="B170" s="71">
        <f t="shared" si="35"/>
        <v>-79.505797165473084</v>
      </c>
      <c r="C170" s="71">
        <f t="shared" si="32"/>
        <v>4.5140280561122204</v>
      </c>
      <c r="D170" s="71">
        <f t="shared" si="33"/>
        <v>6341.5482322087155</v>
      </c>
      <c r="E170" s="65">
        <f t="shared" si="34"/>
        <v>-1.2537284942762595E-2</v>
      </c>
      <c r="F170" s="65">
        <f t="shared" si="36"/>
        <v>7.1181798053438709E-4</v>
      </c>
      <c r="G170" s="66">
        <f t="shared" si="37"/>
        <v>6.4263326699547313E-3</v>
      </c>
      <c r="H170" s="66">
        <f t="shared" si="38"/>
        <v>0.11318731195820729</v>
      </c>
      <c r="I170" s="67">
        <f t="shared" si="39"/>
        <v>1.0218614035505478</v>
      </c>
      <c r="J170" s="67">
        <f t="shared" si="40"/>
        <v>-5.8017291940172425E-2</v>
      </c>
      <c r="K170" s="65">
        <f t="shared" si="41"/>
        <v>1.2557475804214546E-2</v>
      </c>
      <c r="L170" s="65">
        <f t="shared" si="42"/>
        <v>3.0848774552377605</v>
      </c>
      <c r="M170" s="66">
        <f t="shared" si="43"/>
        <v>0.11336959618834964</v>
      </c>
      <c r="N170" s="66">
        <f t="shared" si="44"/>
        <v>1.5140811284428639</v>
      </c>
      <c r="O170" s="67">
        <f t="shared" si="45"/>
        <v>1.0235070758086466</v>
      </c>
      <c r="P170" s="67">
        <f t="shared" si="46"/>
        <v>-5.6715198352032717E-2</v>
      </c>
    </row>
    <row r="171" spans="1:16">
      <c r="A171" s="68">
        <f t="shared" si="47"/>
        <v>9.0879759519037986</v>
      </c>
      <c r="B171" s="71">
        <f t="shared" si="35"/>
        <v>-80.59130690238176</v>
      </c>
      <c r="C171" s="71">
        <f t="shared" si="32"/>
        <v>4.5439879759518993</v>
      </c>
      <c r="D171" s="71">
        <f t="shared" si="33"/>
        <v>6515.6065749594809</v>
      </c>
      <c r="E171" s="65">
        <f t="shared" si="34"/>
        <v>-1.2368964573783054E-2</v>
      </c>
      <c r="F171" s="65">
        <f t="shared" si="36"/>
        <v>6.9740060632500012E-4</v>
      </c>
      <c r="G171" s="66">
        <f t="shared" si="37"/>
        <v>6.3379599391247292E-3</v>
      </c>
      <c r="H171" s="66">
        <f t="shared" si="38"/>
        <v>0.11240885259649042</v>
      </c>
      <c r="I171" s="67">
        <f t="shared" si="39"/>
        <v>1.0215689491780038</v>
      </c>
      <c r="J171" s="67">
        <f t="shared" si="40"/>
        <v>-5.7599227510895204E-2</v>
      </c>
      <c r="K171" s="65">
        <f t="shared" si="41"/>
        <v>1.238860977806641E-2</v>
      </c>
      <c r="L171" s="65">
        <f t="shared" si="42"/>
        <v>3.0852691849752056</v>
      </c>
      <c r="M171" s="66">
        <f t="shared" si="43"/>
        <v>0.1125873877405878</v>
      </c>
      <c r="N171" s="66">
        <f t="shared" si="44"/>
        <v>1.5144728581803093</v>
      </c>
      <c r="O171" s="67">
        <f t="shared" si="45"/>
        <v>1.0231914722741304</v>
      </c>
      <c r="P171" s="67">
        <f t="shared" si="46"/>
        <v>-5.6323468614587431E-2</v>
      </c>
    </row>
    <row r="172" spans="1:16">
      <c r="A172" s="68">
        <f t="shared" si="47"/>
        <v>9.1478957915831565</v>
      </c>
      <c r="B172" s="71">
        <f t="shared" si="35"/>
        <v>-81.683997413664827</v>
      </c>
      <c r="C172" s="71">
        <f t="shared" si="32"/>
        <v>4.5739478957915782</v>
      </c>
      <c r="D172" s="71">
        <f t="shared" si="33"/>
        <v>6693.1964328290178</v>
      </c>
      <c r="E172" s="65">
        <f t="shared" si="34"/>
        <v>-1.2204034086467025E-2</v>
      </c>
      <c r="F172" s="65">
        <f t="shared" si="36"/>
        <v>6.8337272657307993E-4</v>
      </c>
      <c r="G172" s="66">
        <f t="shared" si="37"/>
        <v>6.2514224895005846E-3</v>
      </c>
      <c r="H172" s="66">
        <f t="shared" si="38"/>
        <v>0.1116412320599291</v>
      </c>
      <c r="I172" s="67">
        <f t="shared" si="39"/>
        <v>1.0212823569281839</v>
      </c>
      <c r="J172" s="67">
        <f t="shared" si="40"/>
        <v>-5.7187361483110696E-2</v>
      </c>
      <c r="K172" s="65">
        <f t="shared" si="41"/>
        <v>1.2223152059394211E-2</v>
      </c>
      <c r="L172" s="65">
        <f t="shared" si="42"/>
        <v>3.0856554264955047</v>
      </c>
      <c r="M172" s="66">
        <f t="shared" si="43"/>
        <v>0.1118161212840133</v>
      </c>
      <c r="N172" s="66">
        <f t="shared" si="44"/>
        <v>1.5148590997006084</v>
      </c>
      <c r="O172" s="67">
        <f t="shared" si="45"/>
        <v>1.0228822253251773</v>
      </c>
      <c r="P172" s="67">
        <f t="shared" si="46"/>
        <v>-5.593722709428825E-2</v>
      </c>
    </row>
    <row r="173" spans="1:16">
      <c r="A173" s="68">
        <f t="shared" si="47"/>
        <v>9.2078156312625143</v>
      </c>
      <c r="B173" s="71">
        <f t="shared" si="35"/>
        <v>-82.783868699322298</v>
      </c>
      <c r="C173" s="71">
        <f t="shared" si="32"/>
        <v>4.6039078156312572</v>
      </c>
      <c r="D173" s="71">
        <f t="shared" si="33"/>
        <v>6874.3648840014648</v>
      </c>
      <c r="E173" s="65">
        <f t="shared" si="34"/>
        <v>-1.2042402475897534E-2</v>
      </c>
      <c r="F173" s="65">
        <f t="shared" si="36"/>
        <v>6.6972118782141095E-4</v>
      </c>
      <c r="G173" s="66">
        <f t="shared" si="37"/>
        <v>6.1666692218096857E-3</v>
      </c>
      <c r="H173" s="66">
        <f t="shared" si="38"/>
        <v>0.11088422175552372</v>
      </c>
      <c r="I173" s="67">
        <f t="shared" si="39"/>
        <v>1.0210014703408903</v>
      </c>
      <c r="J173" s="67">
        <f t="shared" si="40"/>
        <v>-5.6781553253404671E-2</v>
      </c>
      <c r="K173" s="65">
        <f t="shared" si="41"/>
        <v>1.2061010897139592E-2</v>
      </c>
      <c r="L173" s="65">
        <f t="shared" si="42"/>
        <v>3.0860362964685328</v>
      </c>
      <c r="M173" s="66">
        <f t="shared" si="43"/>
        <v>0.11105556466750946</v>
      </c>
      <c r="N173" s="66">
        <f t="shared" si="44"/>
        <v>1.5152399696736363</v>
      </c>
      <c r="O173" s="67">
        <f t="shared" si="45"/>
        <v>1.0225791642841786</v>
      </c>
      <c r="P173" s="67">
        <f t="shared" si="46"/>
        <v>-5.5556357121260225E-2</v>
      </c>
    </row>
    <row r="174" spans="1:16">
      <c r="A174" s="68">
        <f t="shared" si="47"/>
        <v>9.2677354709418722</v>
      </c>
      <c r="B174" s="71">
        <f t="shared" si="35"/>
        <v>-83.890920759354159</v>
      </c>
      <c r="C174" s="71">
        <f t="shared" si="32"/>
        <v>4.6338677354709361</v>
      </c>
      <c r="D174" s="71">
        <f t="shared" si="33"/>
        <v>7059.1593160420771</v>
      </c>
      <c r="E174" s="65">
        <f t="shared" si="34"/>
        <v>-1.1883981789263549E-2</v>
      </c>
      <c r="F174" s="65">
        <f t="shared" si="36"/>
        <v>6.5643336947225172E-4</v>
      </c>
      <c r="G174" s="66">
        <f t="shared" si="37"/>
        <v>6.0836508225678787E-3</v>
      </c>
      <c r="H174" s="66">
        <f t="shared" si="38"/>
        <v>0.11013759956438504</v>
      </c>
      <c r="I174" s="67">
        <f t="shared" si="39"/>
        <v>1.0207261381672434</v>
      </c>
      <c r="J174" s="67">
        <f t="shared" si="40"/>
        <v>-5.6381666521137026E-2</v>
      </c>
      <c r="K174" s="65">
        <f t="shared" si="41"/>
        <v>1.190209762756567E-2</v>
      </c>
      <c r="L174" s="65">
        <f t="shared" si="42"/>
        <v>3.0864119082286834</v>
      </c>
      <c r="M174" s="66">
        <f t="shared" si="43"/>
        <v>0.11030549236160345</v>
      </c>
      <c r="N174" s="66">
        <f t="shared" si="44"/>
        <v>1.5156155814337868</v>
      </c>
      <c r="O174" s="67">
        <f t="shared" si="45"/>
        <v>1.0222821241993403</v>
      </c>
      <c r="P174" s="67">
        <f t="shared" si="46"/>
        <v>-5.5180745361109847E-2</v>
      </c>
    </row>
    <row r="175" spans="1:16">
      <c r="A175" s="68">
        <f t="shared" si="47"/>
        <v>9.3276553106212301</v>
      </c>
      <c r="B175" s="71">
        <f t="shared" si="35"/>
        <v>-85.00515359376044</v>
      </c>
      <c r="C175" s="71">
        <f t="shared" si="32"/>
        <v>4.6638276553106151</v>
      </c>
      <c r="D175" s="71">
        <f t="shared" si="33"/>
        <v>7247.6274258972435</v>
      </c>
      <c r="E175" s="65">
        <f t="shared" si="34"/>
        <v>-1.1728687003145302E-2</v>
      </c>
      <c r="F175" s="65">
        <f t="shared" si="36"/>
        <v>6.4349715862129062E-4</v>
      </c>
      <c r="G175" s="66">
        <f t="shared" si="37"/>
        <v>6.0023196889835533E-3</v>
      </c>
      <c r="H175" s="66">
        <f t="shared" si="38"/>
        <v>0.10940114961150248</v>
      </c>
      <c r="I175" s="67">
        <f t="shared" si="39"/>
        <v>1.0204562141617988</v>
      </c>
      <c r="J175" s="67">
        <f t="shared" si="40"/>
        <v>-5.598756912299381E-2</v>
      </c>
      <c r="K175" s="65">
        <f t="shared" si="41"/>
        <v>1.1746326549645348E-2</v>
      </c>
      <c r="L175" s="65">
        <f t="shared" si="42"/>
        <v>3.0867823718947509</v>
      </c>
      <c r="M175" s="66">
        <f t="shared" si="43"/>
        <v>0.10956568522109059</v>
      </c>
      <c r="N175" s="66">
        <f t="shared" si="44"/>
        <v>1.5159860450998544</v>
      </c>
      <c r="O175" s="67">
        <f t="shared" si="45"/>
        <v>1.0219909456143597</v>
      </c>
      <c r="P175" s="67">
        <f t="shared" si="46"/>
        <v>-5.48102816950422E-2</v>
      </c>
    </row>
    <row r="176" spans="1:16">
      <c r="A176" s="68">
        <f t="shared" si="47"/>
        <v>9.387575150300588</v>
      </c>
      <c r="B176" s="71">
        <f t="shared" si="35"/>
        <v>-86.126567202541111</v>
      </c>
      <c r="C176" s="71">
        <f t="shared" si="32"/>
        <v>4.693787575150294</v>
      </c>
      <c r="D176" s="71">
        <f t="shared" si="33"/>
        <v>7439.8172198944649</v>
      </c>
      <c r="E176" s="65">
        <f t="shared" si="34"/>
        <v>-1.1576435906548095E-2</v>
      </c>
      <c r="F176" s="65">
        <f t="shared" si="36"/>
        <v>6.3090092624841076E-4</v>
      </c>
      <c r="G176" s="66">
        <f t="shared" si="37"/>
        <v>5.922629857551205E-3</v>
      </c>
      <c r="H176" s="66">
        <f t="shared" si="38"/>
        <v>0.10867466204535836</v>
      </c>
      <c r="I176" s="67">
        <f t="shared" si="39"/>
        <v>1.0201915568843207</v>
      </c>
      <c r="J176" s="67">
        <f t="shared" si="40"/>
        <v>-5.5599132875176004E-2</v>
      </c>
      <c r="K176" s="65">
        <f t="shared" si="41"/>
        <v>1.1593614806312874E-2</v>
      </c>
      <c r="L176" s="65">
        <f t="shared" si="42"/>
        <v>3.0871477944846282</v>
      </c>
      <c r="M176" s="66">
        <f t="shared" si="43"/>
        <v>0.10883593025789971</v>
      </c>
      <c r="N176" s="66">
        <f t="shared" si="44"/>
        <v>1.5163514676897318</v>
      </c>
      <c r="O176" s="67">
        <f t="shared" si="45"/>
        <v>1.0217054743489073</v>
      </c>
      <c r="P176" s="67">
        <f t="shared" si="46"/>
        <v>-5.444485910516484E-2</v>
      </c>
    </row>
    <row r="177" spans="1:16">
      <c r="A177" s="68">
        <f t="shared" si="47"/>
        <v>9.4474949899799459</v>
      </c>
      <c r="B177" s="71">
        <f t="shared" si="35"/>
        <v>-87.255161585696172</v>
      </c>
      <c r="C177" s="71">
        <f t="shared" si="32"/>
        <v>4.7237474949899729</v>
      </c>
      <c r="D177" s="71">
        <f t="shared" si="33"/>
        <v>7635.7770137423731</v>
      </c>
      <c r="E177" s="65">
        <f t="shared" si="34"/>
        <v>-1.1427148989377248E-2</v>
      </c>
      <c r="F177" s="65">
        <f t="shared" si="36"/>
        <v>6.1863350468308346E-4</v>
      </c>
      <c r="G177" s="66">
        <f t="shared" si="37"/>
        <v>5.8445369361271662E-3</v>
      </c>
      <c r="H177" s="66">
        <f t="shared" si="38"/>
        <v>0.10795793282689596</v>
      </c>
      <c r="I177" s="67">
        <f t="shared" si="39"/>
        <v>1.0199320295106911</v>
      </c>
      <c r="J177" s="67">
        <f t="shared" si="40"/>
        <v>-5.5216233422814148E-2</v>
      </c>
      <c r="K177" s="65">
        <f t="shared" si="41"/>
        <v>1.1443882271263627E-2</v>
      </c>
      <c r="L177" s="65">
        <f t="shared" si="42"/>
        <v>3.087508280025077</v>
      </c>
      <c r="M177" s="66">
        <f t="shared" si="43"/>
        <v>0.10811602042368344</v>
      </c>
      <c r="N177" s="66">
        <f t="shared" si="44"/>
        <v>1.5167119532301805</v>
      </c>
      <c r="O177" s="67">
        <f t="shared" si="45"/>
        <v>1.0214255612893188</v>
      </c>
      <c r="P177" s="67">
        <f t="shared" si="46"/>
        <v>-5.4084373564716196E-2</v>
      </c>
    </row>
    <row r="178" spans="1:16">
      <c r="A178" s="68">
        <f t="shared" si="47"/>
        <v>9.5074148296593037</v>
      </c>
      <c r="B178" s="71">
        <f t="shared" si="35"/>
        <v>-88.390936743225652</v>
      </c>
      <c r="C178" s="71">
        <f t="shared" si="32"/>
        <v>4.7537074148296519</v>
      </c>
      <c r="D178" s="71">
        <f t="shared" si="33"/>
        <v>7835.5554325307248</v>
      </c>
      <c r="E178" s="65">
        <f t="shared" si="34"/>
        <v>-1.1280749336065533E-2</v>
      </c>
      <c r="F178" s="65">
        <f t="shared" si="36"/>
        <v>6.0668416626775132E-4</v>
      </c>
      <c r="G178" s="66">
        <f t="shared" si="37"/>
        <v>5.7679980392935093E-3</v>
      </c>
      <c r="H178" s="66">
        <f t="shared" si="38"/>
        <v>0.10725076352737879</v>
      </c>
      <c r="I178" s="67">
        <f t="shared" si="39"/>
        <v>1.0196774996524842</v>
      </c>
      <c r="J178" s="67">
        <f t="shared" si="40"/>
        <v>-5.4838750096224895E-2</v>
      </c>
      <c r="K178" s="65">
        <f t="shared" si="41"/>
        <v>1.1297051441006319E-2</v>
      </c>
      <c r="L178" s="65">
        <f t="shared" si="42"/>
        <v>3.0878639296568213</v>
      </c>
      <c r="M178" s="66">
        <f t="shared" si="43"/>
        <v>0.10740575440164749</v>
      </c>
      <c r="N178" s="66">
        <f t="shared" si="44"/>
        <v>1.517067602861925</v>
      </c>
      <c r="O178" s="67">
        <f t="shared" si="45"/>
        <v>1.0211510621889681</v>
      </c>
      <c r="P178" s="67">
        <f t="shared" si="46"/>
        <v>-5.372872393297172E-2</v>
      </c>
    </row>
    <row r="179" spans="1:16">
      <c r="A179" s="68">
        <f t="shared" si="47"/>
        <v>9.5673346693386616</v>
      </c>
      <c r="B179" s="71">
        <f t="shared" si="35"/>
        <v>-89.533892675129522</v>
      </c>
      <c r="C179" s="71">
        <f t="shared" si="32"/>
        <v>4.7836673346693308</v>
      </c>
      <c r="D179" s="71">
        <f t="shared" si="33"/>
        <v>8039.2014107303939</v>
      </c>
      <c r="E179" s="65">
        <f t="shared" si="34"/>
        <v>-1.1137162524081482E-2</v>
      </c>
      <c r="F179" s="65">
        <f t="shared" si="36"/>
        <v>5.9504260314765709E-4</v>
      </c>
      <c r="G179" s="66">
        <f t="shared" si="37"/>
        <v>5.6929717268281062E-3</v>
      </c>
      <c r="H179" s="66">
        <f t="shared" si="38"/>
        <v>0.10655296113470404</v>
      </c>
      <c r="I179" s="67">
        <f t="shared" si="39"/>
        <v>1.0194278391847489</v>
      </c>
      <c r="J179" s="67">
        <f t="shared" si="40"/>
        <v>-5.4466565773647328E-2</v>
      </c>
      <c r="K179" s="65">
        <f t="shared" si="41"/>
        <v>1.1153047331889421E-2</v>
      </c>
      <c r="L179" s="65">
        <f t="shared" si="42"/>
        <v>3.0882148417351982</v>
      </c>
      <c r="M179" s="66">
        <f t="shared" si="43"/>
        <v>0.10670493640716072</v>
      </c>
      <c r="N179" s="66">
        <f t="shared" si="44"/>
        <v>1.5174185149403017</v>
      </c>
      <c r="O179" s="67">
        <f t="shared" si="45"/>
        <v>1.0208818374778059</v>
      </c>
      <c r="P179" s="67">
        <f t="shared" si="46"/>
        <v>-5.3377811854595066E-2</v>
      </c>
    </row>
    <row r="180" spans="1:16">
      <c r="A180" s="68">
        <f t="shared" si="47"/>
        <v>9.6272545090180195</v>
      </c>
      <c r="B180" s="71">
        <f t="shared" si="35"/>
        <v>-90.684029381407782</v>
      </c>
      <c r="C180" s="71">
        <f t="shared" si="32"/>
        <v>4.8136272545090097</v>
      </c>
      <c r="D180" s="71">
        <f t="shared" si="33"/>
        <v>8246.7641921933828</v>
      </c>
      <c r="E180" s="65">
        <f t="shared" si="34"/>
        <v>-1.099631652706304E-2</v>
      </c>
      <c r="F180" s="65">
        <f t="shared" si="36"/>
        <v>5.8369890812031745E-4</v>
      </c>
      <c r="G180" s="66">
        <f t="shared" si="37"/>
        <v>5.6194179451102208E-3</v>
      </c>
      <c r="H180" s="66">
        <f t="shared" si="38"/>
        <v>0.10586433786775702</v>
      </c>
      <c r="I180" s="67">
        <f t="shared" si="39"/>
        <v>1.0191829240815709</v>
      </c>
      <c r="J180" s="67">
        <f t="shared" si="40"/>
        <v>-5.4099566750119149E-2</v>
      </c>
      <c r="K180" s="65">
        <f t="shared" si="41"/>
        <v>1.1011797381840107E-2</v>
      </c>
      <c r="L180" s="65">
        <f t="shared" si="42"/>
        <v>3.0885611119265786</v>
      </c>
      <c r="M180" s="66">
        <f t="shared" si="43"/>
        <v>0.10601337599671298</v>
      </c>
      <c r="N180" s="66">
        <f t="shared" si="44"/>
        <v>1.517764785131682</v>
      </c>
      <c r="O180" s="67">
        <f t="shared" si="45"/>
        <v>1.0206177520805777</v>
      </c>
      <c r="P180" s="67">
        <f t="shared" si="46"/>
        <v>-5.3031541663214568E-2</v>
      </c>
    </row>
    <row r="181" spans="1:16">
      <c r="A181" s="68">
        <f t="shared" si="47"/>
        <v>9.6871743486973774</v>
      </c>
      <c r="B181" s="71">
        <f t="shared" si="35"/>
        <v>-91.841346862060462</v>
      </c>
      <c r="C181" s="71">
        <f t="shared" si="32"/>
        <v>4.8435871743486887</v>
      </c>
      <c r="D181" s="71">
        <f t="shared" si="33"/>
        <v>8458.2933301528192</v>
      </c>
      <c r="E181" s="65">
        <f t="shared" si="34"/>
        <v>-1.0858141622336137E-2</v>
      </c>
      <c r="F181" s="65">
        <f t="shared" si="36"/>
        <v>5.7264355648223633E-4</v>
      </c>
      <c r="G181" s="66">
        <f t="shared" si="37"/>
        <v>5.5472979713015579E-3</v>
      </c>
      <c r="H181" s="66">
        <f t="shared" si="38"/>
        <v>0.10518471099841796</v>
      </c>
      <c r="I181" s="67">
        <f t="shared" si="39"/>
        <v>1.0189426342590213</v>
      </c>
      <c r="J181" s="67">
        <f t="shared" si="40"/>
        <v>-5.3737642612173453E-2</v>
      </c>
      <c r="K181" s="65">
        <f t="shared" si="41"/>
        <v>1.0873231356569632E-2</v>
      </c>
      <c r="L181" s="65">
        <f t="shared" si="42"/>
        <v>3.0889028333007751</v>
      </c>
      <c r="M181" s="66">
        <f t="shared" si="43"/>
        <v>0.10533088788481332</v>
      </c>
      <c r="N181" s="66">
        <f t="shared" si="44"/>
        <v>1.5181065065058785</v>
      </c>
      <c r="O181" s="67">
        <f t="shared" si="45"/>
        <v>1.0203586752432829</v>
      </c>
      <c r="P181" s="67">
        <f t="shared" si="46"/>
        <v>-5.2689820289018002E-2</v>
      </c>
    </row>
    <row r="182" spans="1:16">
      <c r="A182" s="68">
        <f t="shared" si="47"/>
        <v>9.7470941883767352</v>
      </c>
      <c r="B182" s="71">
        <f t="shared" si="35"/>
        <v>-93.005845117087532</v>
      </c>
      <c r="C182" s="71">
        <f t="shared" si="32"/>
        <v>4.8735470941883676</v>
      </c>
      <c r="D182" s="71">
        <f t="shared" si="33"/>
        <v>8673.8386872229457</v>
      </c>
      <c r="E182" s="65">
        <f t="shared" si="34"/>
        <v>-1.0722570302591676E-2</v>
      </c>
      <c r="F182" s="65">
        <f t="shared" si="36"/>
        <v>5.6186738881452546E-4</v>
      </c>
      <c r="G182" s="66">
        <f t="shared" si="37"/>
        <v>5.4765743601524726E-3</v>
      </c>
      <c r="H182" s="66">
        <f t="shared" si="38"/>
        <v>0.1045139026808523</v>
      </c>
      <c r="I182" s="67">
        <f t="shared" si="39"/>
        <v>1.0187068534251071</v>
      </c>
      <c r="J182" s="67">
        <f t="shared" si="40"/>
        <v>-5.3380686118055201E-2</v>
      </c>
      <c r="K182" s="65">
        <f t="shared" si="41"/>
        <v>1.0737281260013365E-2</v>
      </c>
      <c r="L182" s="65">
        <f t="shared" si="42"/>
        <v>3.0892400964196232</v>
      </c>
      <c r="M182" s="66">
        <f t="shared" si="43"/>
        <v>0.10465729176844271</v>
      </c>
      <c r="N182" s="66">
        <f t="shared" si="44"/>
        <v>1.5184437696247266</v>
      </c>
      <c r="O182" s="67">
        <f t="shared" si="45"/>
        <v>1.0201044803674362</v>
      </c>
      <c r="P182" s="67">
        <f t="shared" si="46"/>
        <v>-5.2352557170170018E-2</v>
      </c>
    </row>
    <row r="183" spans="1:16">
      <c r="A183" s="68">
        <f t="shared" si="47"/>
        <v>9.8070140280560931</v>
      </c>
      <c r="B183" s="71">
        <f t="shared" si="35"/>
        <v>-94.177524146488992</v>
      </c>
      <c r="C183" s="71">
        <f t="shared" si="32"/>
        <v>4.9035070140280466</v>
      </c>
      <c r="D183" s="71">
        <f t="shared" si="33"/>
        <v>8893.4504353991379</v>
      </c>
      <c r="E183" s="65">
        <f t="shared" si="34"/>
        <v>-1.0589537191507641E-2</v>
      </c>
      <c r="F183" s="65">
        <f t="shared" si="36"/>
        <v>5.5136159465288314E-4</v>
      </c>
      <c r="G183" s="66">
        <f t="shared" si="37"/>
        <v>5.4072108932922023E-3</v>
      </c>
      <c r="H183" s="66">
        <f t="shared" si="38"/>
        <v>0.10385173978773715</v>
      </c>
      <c r="I183" s="67">
        <f t="shared" si="39"/>
        <v>1.0184754689363693</v>
      </c>
      <c r="J183" s="67">
        <f t="shared" si="40"/>
        <v>-5.3028593083174348E-2</v>
      </c>
      <c r="K183" s="65">
        <f t="shared" si="41"/>
        <v>1.0603881248787243E-2</v>
      </c>
      <c r="L183" s="65">
        <f t="shared" si="42"/>
        <v>3.0895729894219257</v>
      </c>
      <c r="M183" s="66">
        <f t="shared" si="43"/>
        <v>0.10399241215869745</v>
      </c>
      <c r="N183" s="66">
        <f t="shared" si="44"/>
        <v>1.5187766626270289</v>
      </c>
      <c r="O183" s="67">
        <f t="shared" si="45"/>
        <v>1.0198550448517369</v>
      </c>
      <c r="P183" s="67">
        <f t="shared" si="46"/>
        <v>-5.201966416786763E-2</v>
      </c>
    </row>
    <row r="184" spans="1:16">
      <c r="A184" s="68">
        <f t="shared" si="47"/>
        <v>9.866933867735451</v>
      </c>
      <c r="B184" s="71">
        <f t="shared" si="35"/>
        <v>-95.35638395026487</v>
      </c>
      <c r="C184" s="71">
        <f t="shared" si="32"/>
        <v>4.9334669338677255</v>
      </c>
      <c r="D184" s="71">
        <f t="shared" si="33"/>
        <v>9117.1790560578993</v>
      </c>
      <c r="E184" s="65">
        <f t="shared" si="34"/>
        <v>-1.0458978963115288E-2</v>
      </c>
      <c r="F184" s="65">
        <f t="shared" si="36"/>
        <v>5.4111769699090079E-4</v>
      </c>
      <c r="G184" s="66">
        <f t="shared" si="37"/>
        <v>5.3391725308705286E-3</v>
      </c>
      <c r="H184" s="66">
        <f t="shared" si="38"/>
        <v>0.10319805375309485</v>
      </c>
      <c r="I184" s="67">
        <f t="shared" si="39"/>
        <v>1.0182483716607951</v>
      </c>
      <c r="J184" s="67">
        <f t="shared" si="40"/>
        <v>-5.2681262270529224E-2</v>
      </c>
      <c r="K184" s="65">
        <f t="shared" si="41"/>
        <v>1.047296755045507E-2</v>
      </c>
      <c r="L184" s="65">
        <f t="shared" si="42"/>
        <v>3.0899015981049343</v>
      </c>
      <c r="M184" s="66">
        <f t="shared" si="43"/>
        <v>0.10333607821927952</v>
      </c>
      <c r="N184" s="66">
        <f t="shared" si="44"/>
        <v>1.5191052713100377</v>
      </c>
      <c r="O184" s="67">
        <f t="shared" si="45"/>
        <v>1.0196102499407687</v>
      </c>
      <c r="P184" s="67">
        <f t="shared" si="46"/>
        <v>-5.1691055484859E-2</v>
      </c>
    </row>
    <row r="185" spans="1:16">
      <c r="A185" s="68">
        <f t="shared" si="47"/>
        <v>9.9268537074148089</v>
      </c>
      <c r="B185" s="71">
        <f t="shared" si="35"/>
        <v>-96.54242452841514</v>
      </c>
      <c r="C185" s="71">
        <f t="shared" si="32"/>
        <v>4.9634268537074044</v>
      </c>
      <c r="D185" s="71">
        <f t="shared" si="33"/>
        <v>9345.0753399568366</v>
      </c>
      <c r="E185" s="65">
        <f t="shared" si="34"/>
        <v>-1.0330834264719908E-2</v>
      </c>
      <c r="F185" s="65">
        <f t="shared" si="36"/>
        <v>5.3112753756892985E-4</v>
      </c>
      <c r="G185" s="66">
        <f t="shared" si="37"/>
        <v>5.2724253654262299E-3</v>
      </c>
      <c r="H185" s="66">
        <f t="shared" si="38"/>
        <v>0.10255268042142276</v>
      </c>
      <c r="I185" s="67">
        <f t="shared" si="39"/>
        <v>1.0180254558467268</v>
      </c>
      <c r="J185" s="67">
        <f t="shared" si="40"/>
        <v>-5.2338595285849249E-2</v>
      </c>
      <c r="K185" s="65">
        <f t="shared" si="41"/>
        <v>1.0344478385412914E-2</v>
      </c>
      <c r="L185" s="65">
        <f t="shared" si="42"/>
        <v>3.0902260060025322</v>
      </c>
      <c r="M185" s="66">
        <f t="shared" si="43"/>
        <v>0.10268812361150854</v>
      </c>
      <c r="N185" s="66">
        <f t="shared" si="44"/>
        <v>1.5194296792076356</v>
      </c>
      <c r="O185" s="67">
        <f t="shared" si="45"/>
        <v>1.0193699805803738</v>
      </c>
      <c r="P185" s="67">
        <f t="shared" si="46"/>
        <v>-5.1366647587261005E-2</v>
      </c>
    </row>
    <row r="186" spans="1:16">
      <c r="A186" s="68">
        <f t="shared" si="47"/>
        <v>9.9867735470941668</v>
      </c>
      <c r="B186" s="71">
        <f t="shared" si="35"/>
        <v>-97.735645880939799</v>
      </c>
      <c r="C186" s="71">
        <f t="shared" si="32"/>
        <v>4.9933867735470834</v>
      </c>
      <c r="D186" s="71">
        <f t="shared" si="33"/>
        <v>9577.1903872346993</v>
      </c>
      <c r="E186" s="65">
        <f t="shared" si="34"/>
        <v>-1.0205043643197305E-2</v>
      </c>
      <c r="F186" s="65">
        <f t="shared" si="36"/>
        <v>5.2138326290377378E-4</v>
      </c>
      <c r="G186" s="66">
        <f t="shared" si="37"/>
        <v>5.2069365778650515E-3</v>
      </c>
      <c r="H186" s="66">
        <f t="shared" si="38"/>
        <v>0.10191545990282433</v>
      </c>
      <c r="I186" s="67">
        <f t="shared" si="39"/>
        <v>1.0178066189974622</v>
      </c>
      <c r="J186" s="67">
        <f t="shared" si="40"/>
        <v>-5.2000496477219722E-2</v>
      </c>
      <c r="K186" s="65">
        <f t="shared" si="41"/>
        <v>1.0218353892207781E-2</v>
      </c>
      <c r="L186" s="65">
        <f t="shared" si="42"/>
        <v>3.0905462944602737</v>
      </c>
      <c r="M186" s="66">
        <f t="shared" si="43"/>
        <v>0.10204838634554739</v>
      </c>
      <c r="N186" s="66">
        <f t="shared" si="44"/>
        <v>1.5197499676653774</v>
      </c>
      <c r="O186" s="67">
        <f t="shared" si="45"/>
        <v>1.0191341252793582</v>
      </c>
      <c r="P186" s="67">
        <f t="shared" si="46"/>
        <v>-5.1046359129519173E-2</v>
      </c>
    </row>
    <row r="187" spans="1:16">
      <c r="A187" s="68">
        <f t="shared" si="47"/>
        <v>10.046693386773525</v>
      </c>
      <c r="B187" s="71">
        <f t="shared" si="35"/>
        <v>-98.936048007838878</v>
      </c>
      <c r="C187" s="71">
        <f t="shared" si="32"/>
        <v>5.0233466933867623</v>
      </c>
      <c r="D187" s="71">
        <f t="shared" si="33"/>
        <v>9813.5756074113597</v>
      </c>
      <c r="E187" s="65">
        <f t="shared" si="34"/>
        <v>-1.0081549474497438E-2</v>
      </c>
      <c r="F187" s="65">
        <f t="shared" si="36"/>
        <v>5.1187731101730695E-4</v>
      </c>
      <c r="G187" s="66">
        <f t="shared" si="37"/>
        <v>5.142674395436992E-3</v>
      </c>
      <c r="H187" s="66">
        <f t="shared" si="38"/>
        <v>0.10128623643386352</v>
      </c>
      <c r="I187" s="67">
        <f t="shared" si="39"/>
        <v>1.0175917617512762</v>
      </c>
      <c r="J187" s="67">
        <f t="shared" si="40"/>
        <v>-5.1666872838966364E-2</v>
      </c>
      <c r="K187" s="65">
        <f t="shared" si="41"/>
        <v>1.0094536056118373E-2</v>
      </c>
      <c r="L187" s="65">
        <f t="shared" si="42"/>
        <v>3.0908625427074305</v>
      </c>
      <c r="M187" s="66">
        <f t="shared" si="43"/>
        <v>0.10141670863755135</v>
      </c>
      <c r="N187" s="66">
        <f t="shared" si="44"/>
        <v>1.520066215912534</v>
      </c>
      <c r="O187" s="67">
        <f t="shared" si="45"/>
        <v>1.0189025759772246</v>
      </c>
      <c r="P187" s="67">
        <f t="shared" si="46"/>
        <v>-5.0730110882362643E-2</v>
      </c>
    </row>
    <row r="188" spans="1:16">
      <c r="A188" s="68">
        <f t="shared" si="47"/>
        <v>10.106613226452883</v>
      </c>
      <c r="B188" s="71">
        <f t="shared" si="35"/>
        <v>-100.14363090911235</v>
      </c>
      <c r="C188" s="71">
        <f t="shared" si="32"/>
        <v>5.0533066132264413</v>
      </c>
      <c r="D188" s="71">
        <f t="shared" si="33"/>
        <v>10054.2827193878</v>
      </c>
      <c r="E188" s="65">
        <f t="shared" si="34"/>
        <v>-9.9602958961959691E-3</v>
      </c>
      <c r="F188" s="65">
        <f t="shared" si="36"/>
        <v>5.0260239882474027E-4</v>
      </c>
      <c r="G188" s="66">
        <f t="shared" si="37"/>
        <v>5.0796080516090671E-3</v>
      </c>
      <c r="H188" s="66">
        <f t="shared" si="38"/>
        <v>0.10066485824387855</v>
      </c>
      <c r="I188" s="67">
        <f t="shared" si="39"/>
        <v>1.0173807877665875</v>
      </c>
      <c r="J188" s="67">
        <f t="shared" si="40"/>
        <v>-5.1337633919588753E-2</v>
      </c>
      <c r="K188" s="65">
        <f t="shared" si="41"/>
        <v>9.9729686408352169E-3</v>
      </c>
      <c r="L188" s="65">
        <f t="shared" si="42"/>
        <v>3.0911748279261784</v>
      </c>
      <c r="M188" s="66">
        <f t="shared" si="43"/>
        <v>0.10079293677246504</v>
      </c>
      <c r="N188" s="66">
        <f t="shared" si="44"/>
        <v>1.5203785011312818</v>
      </c>
      <c r="O188" s="67">
        <f t="shared" si="45"/>
        <v>1.0186752279176243</v>
      </c>
      <c r="P188" s="67">
        <f t="shared" si="46"/>
        <v>-5.0417825663614795E-2</v>
      </c>
    </row>
    <row r="189" spans="1:16">
      <c r="A189" s="68">
        <f t="shared" si="47"/>
        <v>10.16653306613224</v>
      </c>
      <c r="B189" s="71">
        <f t="shared" si="35"/>
        <v>-101.35839458476022</v>
      </c>
      <c r="C189" s="71">
        <f t="shared" si="32"/>
        <v>5.0832665330661202</v>
      </c>
      <c r="D189" s="71">
        <f t="shared" si="33"/>
        <v>10299.363751446139</v>
      </c>
      <c r="E189" s="65">
        <f t="shared" si="34"/>
        <v>-9.8412287429433132E-3</v>
      </c>
      <c r="F189" s="65">
        <f t="shared" si="36"/>
        <v>4.9355151014569961E-4</v>
      </c>
      <c r="G189" s="66">
        <f t="shared" si="37"/>
        <v>5.0177077477357567E-3</v>
      </c>
      <c r="H189" s="66">
        <f t="shared" si="38"/>
        <v>0.10005117742650421</v>
      </c>
      <c r="I189" s="67">
        <f t="shared" si="39"/>
        <v>1.0171736036120187</v>
      </c>
      <c r="J189" s="67">
        <f t="shared" si="40"/>
        <v>-5.1012691733543503E-2</v>
      </c>
      <c r="K189" s="65">
        <f t="shared" si="41"/>
        <v>9.8535971230866107E-3</v>
      </c>
      <c r="L189" s="65">
        <f t="shared" si="42"/>
        <v>3.0914832253180666</v>
      </c>
      <c r="M189" s="66">
        <f t="shared" si="43"/>
        <v>0.10017692097220554</v>
      </c>
      <c r="N189" s="66">
        <f t="shared" si="44"/>
        <v>1.5206868985231701</v>
      </c>
      <c r="O189" s="67">
        <f t="shared" si="45"/>
        <v>1.018451979527244</v>
      </c>
      <c r="P189" s="67">
        <f t="shared" si="46"/>
        <v>-5.010942827172659E-2</v>
      </c>
    </row>
    <row r="190" spans="1:16">
      <c r="A190" s="68">
        <f t="shared" si="47"/>
        <v>10.226452905811598</v>
      </c>
      <c r="B190" s="71">
        <f t="shared" si="35"/>
        <v>-102.58033903478248</v>
      </c>
      <c r="C190" s="71">
        <f t="shared" si="32"/>
        <v>5.1132264529057991</v>
      </c>
      <c r="D190" s="71">
        <f t="shared" si="33"/>
        <v>10548.871041249613</v>
      </c>
      <c r="E190" s="65">
        <f t="shared" si="34"/>
        <v>-9.7242954846693125E-3</v>
      </c>
      <c r="F190" s="65">
        <f t="shared" si="36"/>
        <v>4.8471788430357846E-4</v>
      </c>
      <c r="G190" s="66">
        <f t="shared" si="37"/>
        <v>4.9569446164351803E-3</v>
      </c>
      <c r="H190" s="66">
        <f t="shared" si="38"/>
        <v>9.94450498161671E-2</v>
      </c>
      <c r="I190" s="67">
        <f t="shared" si="39"/>
        <v>1.0169701186611211</v>
      </c>
      <c r="J190" s="67">
        <f t="shared" si="40"/>
        <v>-5.0691960676690705E-2</v>
      </c>
      <c r="K190" s="65">
        <f t="shared" si="41"/>
        <v>9.7363686300655089E-3</v>
      </c>
      <c r="L190" s="65">
        <f t="shared" si="42"/>
        <v>3.0917878081678847</v>
      </c>
      <c r="M190" s="66">
        <f t="shared" si="43"/>
        <v>9.9568515268986316E-2</v>
      </c>
      <c r="N190" s="66">
        <f t="shared" si="44"/>
        <v>1.5209914813729883</v>
      </c>
      <c r="O190" s="67">
        <f t="shared" si="45"/>
        <v>1.0182327322998717</v>
      </c>
      <c r="P190" s="67">
        <f t="shared" si="46"/>
        <v>-4.9804845421908335E-2</v>
      </c>
    </row>
    <row r="191" spans="1:16">
      <c r="A191" s="68">
        <f t="shared" si="47"/>
        <v>10.286372745490956</v>
      </c>
      <c r="B191" s="71">
        <f t="shared" si="35"/>
        <v>-103.80946425917915</v>
      </c>
      <c r="C191" s="71">
        <f t="shared" si="32"/>
        <v>5.1431863727454781</v>
      </c>
      <c r="D191" s="71">
        <f t="shared" si="33"/>
        <v>10802.85723584259</v>
      </c>
      <c r="E191" s="65">
        <f t="shared" si="34"/>
        <v>-9.6094451674092075E-3</v>
      </c>
      <c r="F191" s="65">
        <f t="shared" si="36"/>
        <v>4.7609500528073261E-4</v>
      </c>
      <c r="G191" s="66">
        <f t="shared" si="37"/>
        <v>4.8972906865841007E-3</v>
      </c>
      <c r="H191" s="66">
        <f t="shared" si="38"/>
        <v>9.8846334869327854E-2</v>
      </c>
      <c r="I191" s="67">
        <f t="shared" si="39"/>
        <v>1.0167702449915264</v>
      </c>
      <c r="J191" s="67">
        <f t="shared" si="40"/>
        <v>-5.0375357445225387E-2</v>
      </c>
      <c r="K191" s="65">
        <f t="shared" si="41"/>
        <v>9.6212318795202839E-3</v>
      </c>
      <c r="L191" s="65">
        <f t="shared" si="42"/>
        <v>3.0920886479050527</v>
      </c>
      <c r="M191" s="66">
        <f t="shared" si="43"/>
        <v>9.8967577383546182E-2</v>
      </c>
      <c r="N191" s="66">
        <f t="shared" si="44"/>
        <v>1.5212923211101561</v>
      </c>
      <c r="O191" s="67">
        <f t="shared" si="45"/>
        <v>1.0180173906853767</v>
      </c>
      <c r="P191" s="67">
        <f t="shared" si="46"/>
        <v>-4.9504005684740504E-2</v>
      </c>
    </row>
    <row r="192" spans="1:16">
      <c r="A192" s="68">
        <f t="shared" si="47"/>
        <v>10.346292585170314</v>
      </c>
      <c r="B192" s="71">
        <f t="shared" si="35"/>
        <v>-105.04577025795022</v>
      </c>
      <c r="C192" s="71">
        <f t="shared" si="32"/>
        <v>5.173146292585157</v>
      </c>
      <c r="D192" s="71">
        <f t="shared" si="33"/>
        <v>11061.375291650547</v>
      </c>
      <c r="E192" s="65">
        <f t="shared" si="34"/>
        <v>-9.4966283566241417E-3</v>
      </c>
      <c r="F192" s="65">
        <f t="shared" si="36"/>
        <v>4.6767659139908225E-4</v>
      </c>
      <c r="G192" s="66">
        <f t="shared" si="37"/>
        <v>4.8387188498500511E-3</v>
      </c>
      <c r="H192" s="66">
        <f t="shared" si="38"/>
        <v>9.82548955502585E-2</v>
      </c>
      <c r="I192" s="67">
        <f t="shared" si="39"/>
        <v>1.0165738972883231</v>
      </c>
      <c r="J192" s="67">
        <f t="shared" si="40"/>
        <v>-5.0062800957927416E-2</v>
      </c>
      <c r="K192" s="65">
        <f t="shared" si="41"/>
        <v>9.5081371223799879E-3</v>
      </c>
      <c r="L192" s="65">
        <f t="shared" si="42"/>
        <v>3.0923858141626415</v>
      </c>
      <c r="M192" s="66">
        <f t="shared" si="43"/>
        <v>9.8373968608062676E-2</v>
      </c>
      <c r="N192" s="66">
        <f t="shared" si="44"/>
        <v>1.5215894873677449</v>
      </c>
      <c r="O192" s="67">
        <f t="shared" si="45"/>
        <v>1.0178058619833761</v>
      </c>
      <c r="P192" s="67">
        <f t="shared" si="46"/>
        <v>-4.9206839427151726E-2</v>
      </c>
    </row>
    <row r="193" spans="1:16">
      <c r="A193" s="68">
        <f t="shared" si="47"/>
        <v>10.406212424849672</v>
      </c>
      <c r="B193" s="71">
        <f t="shared" si="35"/>
        <v>-106.28925703109569</v>
      </c>
      <c r="C193" s="71">
        <f t="shared" si="32"/>
        <v>5.203106212424836</v>
      </c>
      <c r="D193" s="71">
        <f t="shared" si="33"/>
        <v>11324.478474480098</v>
      </c>
      <c r="E193" s="65">
        <f t="shared" si="34"/>
        <v>-9.3857970828961617E-3</v>
      </c>
      <c r="F193" s="65">
        <f t="shared" si="36"/>
        <v>4.5945658549752401E-4</v>
      </c>
      <c r="G193" s="66">
        <f t="shared" si="37"/>
        <v>4.7812028286833399E-3</v>
      </c>
      <c r="H193" s="66">
        <f t="shared" si="38"/>
        <v>9.7670598221151844E-2</v>
      </c>
      <c r="I193" s="67">
        <f t="shared" si="39"/>
        <v>1.0163809927514507</v>
      </c>
      <c r="J193" s="67">
        <f t="shared" si="40"/>
        <v>-4.9754212281570967E-2</v>
      </c>
      <c r="K193" s="65">
        <f t="shared" si="41"/>
        <v>9.3970360877916794E-3</v>
      </c>
      <c r="L193" s="65">
        <f t="shared" si="42"/>
        <v>3.0926793748341361</v>
      </c>
      <c r="M193" s="66">
        <f t="shared" si="43"/>
        <v>9.7787553693538518E-2</v>
      </c>
      <c r="N193" s="66">
        <f t="shared" si="44"/>
        <v>1.5218830480392398</v>
      </c>
      <c r="O193" s="67">
        <f t="shared" si="45"/>
        <v>1.0175980562413551</v>
      </c>
      <c r="P193" s="67">
        <f t="shared" si="46"/>
        <v>-4.8913278755656805E-2</v>
      </c>
    </row>
    <row r="194" spans="1:16">
      <c r="A194" s="68">
        <f t="shared" si="47"/>
        <v>10.46613226452903</v>
      </c>
      <c r="B194" s="71">
        <f t="shared" si="35"/>
        <v>-107.53992457861555</v>
      </c>
      <c r="C194" s="71">
        <f t="shared" si="32"/>
        <v>5.2330661322645149</v>
      </c>
      <c r="D194" s="71">
        <f t="shared" si="33"/>
        <v>11592.220359518977</v>
      </c>
      <c r="E194" s="65">
        <f t="shared" si="34"/>
        <v>-9.2769047898842699E-3</v>
      </c>
      <c r="F194" s="65">
        <f t="shared" si="36"/>
        <v>4.5142914557929113E-4</v>
      </c>
      <c r="G194" s="66">
        <f t="shared" si="37"/>
        <v>4.724717145696191E-3</v>
      </c>
      <c r="H194" s="66">
        <f t="shared" si="38"/>
        <v>9.7093312536371656E-2</v>
      </c>
      <c r="I194" s="67">
        <f t="shared" si="39"/>
        <v>1.0161914510069203</v>
      </c>
      <c r="J194" s="67">
        <f t="shared" si="40"/>
        <v>-4.9449514559344411E-2</v>
      </c>
      <c r="K194" s="65">
        <f t="shared" si="41"/>
        <v>9.2878819304541196E-3</v>
      </c>
      <c r="L194" s="65">
        <f t="shared" si="42"/>
        <v>3.0929693961280389</v>
      </c>
      <c r="M194" s="66">
        <f t="shared" si="43"/>
        <v>9.7208200741462039E-2</v>
      </c>
      <c r="N194" s="66">
        <f t="shared" si="44"/>
        <v>1.5221730693331423</v>
      </c>
      <c r="O194" s="67">
        <f t="shared" si="45"/>
        <v>1.0173938861570306</v>
      </c>
      <c r="P194" s="67">
        <f t="shared" si="46"/>
        <v>-4.862325746175418E-2</v>
      </c>
    </row>
    <row r="195" spans="1:16">
      <c r="A195" s="68">
        <f t="shared" si="47"/>
        <v>10.526052104208388</v>
      </c>
      <c r="B195" s="71">
        <f t="shared" si="35"/>
        <v>-108.79777290050983</v>
      </c>
      <c r="C195" s="71">
        <f t="shared" si="32"/>
        <v>5.2630260521041938</v>
      </c>
      <c r="D195" s="71">
        <f t="shared" si="33"/>
        <v>11864.654831336036</v>
      </c>
      <c r="E195" s="65">
        <f t="shared" si="34"/>
        <v>-9.1699062844341084E-3</v>
      </c>
      <c r="F195" s="65">
        <f t="shared" si="36"/>
        <v>4.435886359040032E-4</v>
      </c>
      <c r="G195" s="66">
        <f t="shared" si="37"/>
        <v>4.6692370943602615E-3</v>
      </c>
      <c r="H195" s="66">
        <f t="shared" si="38"/>
        <v>9.6522911340661363E-2</v>
      </c>
      <c r="I195" s="67">
        <f t="shared" si="39"/>
        <v>1.0160051940216881</v>
      </c>
      <c r="J195" s="67">
        <f t="shared" si="40"/>
        <v>-4.9148632942138691E-2</v>
      </c>
      <c r="K195" s="65">
        <f t="shared" si="41"/>
        <v>9.180629180138327E-3</v>
      </c>
      <c r="L195" s="65">
        <f t="shared" si="42"/>
        <v>3.0932559426204067</v>
      </c>
      <c r="M195" s="66">
        <f t="shared" si="43"/>
        <v>9.6635781099551954E-2</v>
      </c>
      <c r="N195" s="66">
        <f t="shared" si="44"/>
        <v>1.5224596158255101</v>
      </c>
      <c r="O195" s="67">
        <f t="shared" si="45"/>
        <v>1.0171932669847601</v>
      </c>
      <c r="P195" s="67">
        <f t="shared" si="46"/>
        <v>-4.8336710969386389E-2</v>
      </c>
    </row>
    <row r="196" spans="1:16">
      <c r="A196" s="68">
        <f t="shared" si="47"/>
        <v>10.585971943887746</v>
      </c>
      <c r="B196" s="71">
        <f t="shared" si="35"/>
        <v>-110.06280199677849</v>
      </c>
      <c r="C196" s="71">
        <f t="shared" si="32"/>
        <v>5.2929859719438728</v>
      </c>
      <c r="D196" s="71">
        <f t="shared" si="33"/>
        <v>12141.83608388126</v>
      </c>
      <c r="E196" s="65">
        <f t="shared" si="34"/>
        <v>-9.0647576887395945E-3</v>
      </c>
      <c r="F196" s="65">
        <f t="shared" si="36"/>
        <v>4.3592961850065731E-4</v>
      </c>
      <c r="G196" s="66">
        <f t="shared" si="37"/>
        <v>4.6147387109576462E-3</v>
      </c>
      <c r="H196" s="66">
        <f t="shared" si="38"/>
        <v>9.5959270571138067E-2</v>
      </c>
      <c r="I196" s="67">
        <f t="shared" si="39"/>
        <v>1.0158221460220005</v>
      </c>
      <c r="J196" s="67">
        <f t="shared" si="40"/>
        <v>-4.8851494522570343E-2</v>
      </c>
      <c r="K196" s="65">
        <f t="shared" si="41"/>
        <v>9.0752336932913048E-3</v>
      </c>
      <c r="L196" s="65">
        <f t="shared" si="42"/>
        <v>3.0935390773054201</v>
      </c>
      <c r="M196" s="66">
        <f t="shared" si="43"/>
        <v>9.6070169261406504E-2</v>
      </c>
      <c r="N196" s="66">
        <f t="shared" si="44"/>
        <v>1.5227427505105238</v>
      </c>
      <c r="O196" s="67">
        <f t="shared" si="45"/>
        <v>1.0169961164457961</v>
      </c>
      <c r="P196" s="67">
        <f t="shared" si="46"/>
        <v>-4.8053576284372797E-2</v>
      </c>
    </row>
    <row r="197" spans="1:16">
      <c r="A197" s="68">
        <f t="shared" si="47"/>
        <v>10.645891783567103</v>
      </c>
      <c r="B197" s="71">
        <f t="shared" si="35"/>
        <v>-111.33501186742156</v>
      </c>
      <c r="C197" s="71">
        <f t="shared" si="32"/>
        <v>5.3229458917835517</v>
      </c>
      <c r="D197" s="71">
        <f t="shared" si="33"/>
        <v>12423.818620485754</v>
      </c>
      <c r="E197" s="65">
        <f t="shared" si="34"/>
        <v>-8.9614163944602507E-3</v>
      </c>
      <c r="F197" s="65">
        <f t="shared" si="36"/>
        <v>4.2844684507921708E-4</v>
      </c>
      <c r="G197" s="66">
        <f t="shared" si="37"/>
        <v>4.5611987477240847E-3</v>
      </c>
      <c r="H197" s="66">
        <f t="shared" si="38"/>
        <v>9.5402269162907921E-2</v>
      </c>
      <c r="I197" s="67">
        <f t="shared" si="39"/>
        <v>1.0156422334150588</v>
      </c>
      <c r="J197" s="67">
        <f t="shared" si="40"/>
        <v>-4.8558028271612395E-2</v>
      </c>
      <c r="K197" s="65">
        <f t="shared" si="41"/>
        <v>8.9716526066248962E-3</v>
      </c>
      <c r="L197" s="65">
        <f t="shared" si="42"/>
        <v>3.0938188616440652</v>
      </c>
      <c r="M197" s="66">
        <f t="shared" si="43"/>
        <v>9.5511242769886373E-2</v>
      </c>
      <c r="N197" s="66">
        <f t="shared" si="44"/>
        <v>1.5230225348491686</v>
      </c>
      <c r="O197" s="67">
        <f t="shared" si="45"/>
        <v>1.0168023546422162</v>
      </c>
      <c r="P197" s="67">
        <f t="shared" si="46"/>
        <v>-4.7773791945728006E-2</v>
      </c>
    </row>
    <row r="198" spans="1:16">
      <c r="A198" s="68">
        <f t="shared" si="47"/>
        <v>10.705811623246461</v>
      </c>
      <c r="B198" s="71">
        <f t="shared" si="35"/>
        <v>-112.61440251243903</v>
      </c>
      <c r="C198" s="71">
        <f t="shared" si="32"/>
        <v>5.3529058116232306</v>
      </c>
      <c r="D198" s="71">
        <f t="shared" si="33"/>
        <v>12710.657253861744</v>
      </c>
      <c r="E198" s="65">
        <f t="shared" si="34"/>
        <v>-8.8598410187029943E-3</v>
      </c>
      <c r="F198" s="65">
        <f t="shared" si="36"/>
        <v>4.2113524931977175E-4</v>
      </c>
      <c r="G198" s="66">
        <f t="shared" si="37"/>
        <v>4.5085946471264092E-3</v>
      </c>
      <c r="H198" s="66">
        <f t="shared" si="38"/>
        <v>9.4851788958146291E-2</v>
      </c>
      <c r="I198" s="67">
        <f t="shared" si="39"/>
        <v>1.0154653847138428</v>
      </c>
      <c r="J198" s="67">
        <f t="shared" si="40"/>
        <v>-4.8268164977712691E-2</v>
      </c>
      <c r="K198" s="65">
        <f t="shared" si="41"/>
        <v>8.8698442925967836E-3</v>
      </c>
      <c r="L198" s="65">
        <f t="shared" si="42"/>
        <v>3.0940953556110093</v>
      </c>
      <c r="M198" s="66">
        <f t="shared" si="43"/>
        <v>9.4958882124068944E-2</v>
      </c>
      <c r="N198" s="66">
        <f t="shared" si="44"/>
        <v>1.523299028816113</v>
      </c>
      <c r="O198" s="67">
        <f t="shared" si="45"/>
        <v>1.0166119039743478</v>
      </c>
      <c r="P198" s="67">
        <f t="shared" si="46"/>
        <v>-4.749729797878359E-2</v>
      </c>
    </row>
    <row r="199" spans="1:16">
      <c r="A199" s="68">
        <f t="shared" si="47"/>
        <v>10.765731462925819</v>
      </c>
      <c r="B199" s="71">
        <f t="shared" si="35"/>
        <v>-113.9009739318309</v>
      </c>
      <c r="C199" s="71">
        <f t="shared" si="32"/>
        <v>5.3828657314629096</v>
      </c>
      <c r="D199" s="71">
        <f t="shared" si="33"/>
        <v>13002.407106102581</v>
      </c>
      <c r="E199" s="65">
        <f t="shared" si="34"/>
        <v>-8.759991361781955E-3</v>
      </c>
      <c r="F199" s="65">
        <f t="shared" si="36"/>
        <v>4.1398993951946811E-4</v>
      </c>
      <c r="G199" s="66">
        <f t="shared" si="37"/>
        <v>4.4569045172194949E-3</v>
      </c>
      <c r="H199" s="66">
        <f t="shared" si="38"/>
        <v>9.4307714618494382E-2</v>
      </c>
      <c r="I199" s="67">
        <f t="shared" si="39"/>
        <v>1.0152915304649541</v>
      </c>
      <c r="J199" s="67">
        <f t="shared" si="40"/>
        <v>-4.7981837188286122E-2</v>
      </c>
      <c r="K199" s="65">
        <f t="shared" si="41"/>
        <v>8.7697683166955889E-3</v>
      </c>
      <c r="L199" s="65">
        <f t="shared" si="42"/>
        <v>3.0943686177397578</v>
      </c>
      <c r="M199" s="66">
        <f t="shared" si="43"/>
        <v>9.4412970689619721E-2</v>
      </c>
      <c r="N199" s="66">
        <f t="shared" si="44"/>
        <v>1.5235722909448612</v>
      </c>
      <c r="O199" s="67">
        <f t="shared" si="45"/>
        <v>1.016424689061532</v>
      </c>
      <c r="P199" s="67">
        <f t="shared" si="46"/>
        <v>-4.7224035850035359E-2</v>
      </c>
    </row>
    <row r="200" spans="1:16">
      <c r="A200" s="68">
        <f t="shared" si="47"/>
        <v>10.825651302605177</v>
      </c>
      <c r="B200" s="71">
        <f t="shared" si="35"/>
        <v>-115.19472612559717</v>
      </c>
      <c r="C200" s="71">
        <f t="shared" si="32"/>
        <v>5.4128256513025885</v>
      </c>
      <c r="D200" s="71">
        <f t="shared" si="33"/>
        <v>13299.123608682739</v>
      </c>
      <c r="E200" s="65">
        <f t="shared" si="34"/>
        <v>-8.6618283666743852E-3</v>
      </c>
      <c r="F200" s="65">
        <f t="shared" si="36"/>
        <v>4.0700619157856834E-4</v>
      </c>
      <c r="G200" s="66">
        <f t="shared" si="37"/>
        <v>4.4061071080309005E-3</v>
      </c>
      <c r="H200" s="66">
        <f t="shared" si="38"/>
        <v>9.3769933540631026E-2</v>
      </c>
      <c r="I200" s="67">
        <f t="shared" si="39"/>
        <v>1.0151206031793332</v>
      </c>
      <c r="J200" s="67">
        <f t="shared" si="40"/>
        <v>-4.7698979153472647E-2</v>
      </c>
      <c r="K200" s="65">
        <f t="shared" si="41"/>
        <v>8.6713853964466552E-3</v>
      </c>
      <c r="L200" s="65">
        <f t="shared" si="42"/>
        <v>3.094638705166151</v>
      </c>
      <c r="M200" s="66">
        <f t="shared" si="43"/>
        <v>9.3873394612434255E-2</v>
      </c>
      <c r="N200" s="66">
        <f t="shared" si="44"/>
        <v>1.5238423783712547</v>
      </c>
      <c r="O200" s="67">
        <f t="shared" si="45"/>
        <v>1.0162406366660686</v>
      </c>
      <c r="P200" s="67">
        <f t="shared" si="46"/>
        <v>-4.6953948423641985E-2</v>
      </c>
    </row>
    <row r="201" spans="1:16">
      <c r="A201" s="68">
        <f t="shared" si="47"/>
        <v>10.885571142284535</v>
      </c>
      <c r="B201" s="71">
        <f t="shared" si="35"/>
        <v>-116.49565909373783</v>
      </c>
      <c r="C201" s="71">
        <f t="shared" si="32"/>
        <v>5.4427855711422675</v>
      </c>
      <c r="D201" s="71">
        <f t="shared" si="33"/>
        <v>13600.862502457816</v>
      </c>
      <c r="E201" s="65">
        <f t="shared" si="34"/>
        <v>-8.5653140800949837E-3</v>
      </c>
      <c r="F201" s="65">
        <f t="shared" si="36"/>
        <v>4.0017944230806687E-4</v>
      </c>
      <c r="G201" s="66">
        <f t="shared" si="37"/>
        <v>4.3561817889242113E-3</v>
      </c>
      <c r="H201" s="66">
        <f t="shared" si="38"/>
        <v>9.3238335774885356E-2</v>
      </c>
      <c r="I201" s="67">
        <f t="shared" si="39"/>
        <v>1.0149525372657278</v>
      </c>
      <c r="J201" s="67">
        <f t="shared" si="40"/>
        <v>-4.7419526772058816E-2</v>
      </c>
      <c r="K201" s="65">
        <f t="shared" si="41"/>
        <v>8.574657362059394E-3</v>
      </c>
      <c r="L201" s="65">
        <f t="shared" si="42"/>
        <v>3.0949056736702891</v>
      </c>
      <c r="M201" s="66">
        <f t="shared" si="43"/>
        <v>9.3340042735411383E-2</v>
      </c>
      <c r="N201" s="66">
        <f t="shared" si="44"/>
        <v>1.5241093468753926</v>
      </c>
      <c r="O201" s="67">
        <f t="shared" si="45"/>
        <v>1.0160596756201992</v>
      </c>
      <c r="P201" s="67">
        <f t="shared" si="46"/>
        <v>-4.6686979919504025E-2</v>
      </c>
    </row>
    <row r="202" spans="1:16">
      <c r="A202" s="68">
        <f t="shared" si="47"/>
        <v>10.945490981963893</v>
      </c>
      <c r="B202" s="71">
        <f t="shared" si="35"/>
        <v>-117.8037728362529</v>
      </c>
      <c r="C202" s="71">
        <f t="shared" si="32"/>
        <v>5.4727454909819464</v>
      </c>
      <c r="D202" s="71">
        <f t="shared" si="33"/>
        <v>13907.67983766454</v>
      </c>
      <c r="E202" s="65">
        <f t="shared" si="34"/>
        <v>-8.4704116151148902E-3</v>
      </c>
      <c r="F202" s="65">
        <f t="shared" si="36"/>
        <v>3.9350528304230519E-4</v>
      </c>
      <c r="G202" s="66">
        <f t="shared" si="37"/>
        <v>4.3071085268947002E-3</v>
      </c>
      <c r="H202" s="66">
        <f t="shared" si="38"/>
        <v>9.2712813946762243E-2</v>
      </c>
      <c r="I202" s="67">
        <f t="shared" si="39"/>
        <v>1.0147872689667823</v>
      </c>
      <c r="J202" s="67">
        <f t="shared" si="40"/>
        <v>-4.7143417539465729E-2</v>
      </c>
      <c r="K202" s="65">
        <f t="shared" si="41"/>
        <v>8.4795471186411512E-3</v>
      </c>
      <c r="L202" s="65">
        <f t="shared" si="42"/>
        <v>3.0951695777169363</v>
      </c>
      <c r="M202" s="66">
        <f t="shared" si="43"/>
        <v>9.2812806518224628E-2</v>
      </c>
      <c r="N202" s="66">
        <f t="shared" si="44"/>
        <v>1.52437325092204</v>
      </c>
      <c r="O202" s="67">
        <f t="shared" si="45"/>
        <v>1.0158817367559871</v>
      </c>
      <c r="P202" s="67">
        <f t="shared" si="46"/>
        <v>-4.6423075872856677E-2</v>
      </c>
    </row>
    <row r="203" spans="1:16">
      <c r="A203" s="68">
        <f t="shared" si="47"/>
        <v>11.005410821643251</v>
      </c>
      <c r="B203" s="71">
        <f t="shared" si="35"/>
        <v>-119.11906735314237</v>
      </c>
      <c r="C203" s="71">
        <f t="shared" si="32"/>
        <v>5.5027054108216253</v>
      </c>
      <c r="D203" s="71">
        <f t="shared" si="33"/>
        <v>14219.631973920756</v>
      </c>
      <c r="E203" s="65">
        <f t="shared" si="34"/>
        <v>-8.377085115255473E-3</v>
      </c>
      <c r="F203" s="65">
        <f t="shared" si="36"/>
        <v>3.8697945354097466E-4</v>
      </c>
      <c r="G203" s="66">
        <f t="shared" si="37"/>
        <v>4.2588678657534337E-3</v>
      </c>
      <c r="H203" s="66">
        <f t="shared" si="38"/>
        <v>9.2193263181259186E-2</v>
      </c>
      <c r="I203" s="67">
        <f t="shared" si="39"/>
        <v>1.0146247362976342</v>
      </c>
      <c r="J203" s="67">
        <f t="shared" si="40"/>
        <v>-4.6870590497711535E-2</v>
      </c>
      <c r="K203" s="65">
        <f t="shared" si="41"/>
        <v>8.3860186099064711E-3</v>
      </c>
      <c r="L203" s="65">
        <f t="shared" si="42"/>
        <v>3.0954304704944806</v>
      </c>
      <c r="M203" s="66">
        <f t="shared" si="43"/>
        <v>9.2291579959966383E-2</v>
      </c>
      <c r="N203" s="66">
        <f t="shared" si="44"/>
        <v>1.5246341436995843</v>
      </c>
      <c r="O203" s="67">
        <f t="shared" si="45"/>
        <v>1.0157067528379675</v>
      </c>
      <c r="P203" s="67">
        <f t="shared" si="46"/>
        <v>-4.6162183095312281E-2</v>
      </c>
    </row>
    <row r="204" spans="1:16">
      <c r="A204" s="68">
        <f t="shared" si="47"/>
        <v>11.065330661322609</v>
      </c>
      <c r="B204" s="71">
        <f t="shared" si="35"/>
        <v>-120.44154264440624</v>
      </c>
      <c r="C204" s="71">
        <f t="shared" si="32"/>
        <v>5.5326653306613043</v>
      </c>
      <c r="D204" s="71">
        <f t="shared" si="33"/>
        <v>14536.775580225427</v>
      </c>
      <c r="E204" s="65">
        <f t="shared" si="34"/>
        <v>-8.2852997199904851E-3</v>
      </c>
      <c r="F204" s="65">
        <f t="shared" si="36"/>
        <v>3.8059783616577696E-4</v>
      </c>
      <c r="G204" s="66">
        <f t="shared" si="37"/>
        <v>4.2114409061582104E-3</v>
      </c>
      <c r="H204" s="66">
        <f t="shared" si="38"/>
        <v>9.1679581029858334E-2</v>
      </c>
      <c r="I204" s="67">
        <f t="shared" si="39"/>
        <v>1.014464878986902</v>
      </c>
      <c r="J204" s="67">
        <f t="shared" si="40"/>
        <v>-4.6600986187260718E-2</v>
      </c>
      <c r="K204" s="65">
        <f t="shared" si="41"/>
        <v>8.2940367833141716E-3</v>
      </c>
      <c r="L204" s="65">
        <f t="shared" si="42"/>
        <v>3.0956884039525012</v>
      </c>
      <c r="M204" s="66">
        <f t="shared" si="43"/>
        <v>9.1776259524543838E-2</v>
      </c>
      <c r="N204" s="66">
        <f t="shared" si="44"/>
        <v>1.5248920771576049</v>
      </c>
      <c r="O204" s="67">
        <f t="shared" si="45"/>
        <v>1.0155346584984359</v>
      </c>
      <c r="P204" s="67">
        <f t="shared" si="46"/>
        <v>-4.5904249637291686E-2</v>
      </c>
    </row>
    <row r="205" spans="1:16">
      <c r="A205" s="68">
        <f t="shared" si="47"/>
        <v>11.125250501001966</v>
      </c>
      <c r="B205" s="71">
        <f t="shared" si="35"/>
        <v>-121.7711987100445</v>
      </c>
      <c r="C205" s="71">
        <f t="shared" si="32"/>
        <v>5.5626252505009832</v>
      </c>
      <c r="D205" s="71">
        <f t="shared" si="33"/>
        <v>14859.167634958654</v>
      </c>
      <c r="E205" s="65">
        <f t="shared" si="34"/>
        <v>-8.1950215315935715E-3</v>
      </c>
      <c r="F205" s="65">
        <f t="shared" si="36"/>
        <v>3.7435645031784861E-4</v>
      </c>
      <c r="G205" s="66">
        <f t="shared" si="37"/>
        <v>4.1648092864519631E-3</v>
      </c>
      <c r="H205" s="66">
        <f t="shared" si="38"/>
        <v>9.1171667400083284E-2</v>
      </c>
      <c r="I205" s="67">
        <f t="shared" si="39"/>
        <v>1.0143076384199612</v>
      </c>
      <c r="J205" s="67">
        <f t="shared" si="40"/>
        <v>-4.6334546600677345E-2</v>
      </c>
      <c r="K205" s="65">
        <f t="shared" si="41"/>
        <v>8.2035675565681077E-3</v>
      </c>
      <c r="L205" s="65">
        <f t="shared" si="42"/>
        <v>3.0959434288380066</v>
      </c>
      <c r="M205" s="66">
        <f t="shared" si="43"/>
        <v>9.126674406871281E-2</v>
      </c>
      <c r="N205" s="66">
        <f t="shared" si="44"/>
        <v>1.52514710204311</v>
      </c>
      <c r="O205" s="67">
        <f t="shared" si="45"/>
        <v>1.0153653901752655</v>
      </c>
      <c r="P205" s="67">
        <f t="shared" si="46"/>
        <v>-4.5649224751786593E-2</v>
      </c>
    </row>
    <row r="206" spans="1:16">
      <c r="A206" s="68">
        <f t="shared" si="47"/>
        <v>11.185170340681324</v>
      </c>
      <c r="B206" s="71">
        <f t="shared" si="35"/>
        <v>-123.10803555005717</v>
      </c>
      <c r="C206" s="71">
        <f t="shared" si="32"/>
        <v>5.5925851703406622</v>
      </c>
      <c r="D206" s="71">
        <f t="shared" si="33"/>
        <v>15186.865425881655</v>
      </c>
      <c r="E206" s="65">
        <f t="shared" si="34"/>
        <v>-8.1062175832713208E-3</v>
      </c>
      <c r="F206" s="65">
        <f t="shared" si="36"/>
        <v>3.6825144712283457E-4</v>
      </c>
      <c r="G206" s="66">
        <f t="shared" si="37"/>
        <v>4.1189551642713063E-3</v>
      </c>
      <c r="H206" s="66">
        <f t="shared" si="38"/>
        <v>9.0669424487515818E-2</v>
      </c>
      <c r="I206" s="67">
        <f t="shared" si="39"/>
        <v>1.0141529575844068</v>
      </c>
      <c r="J206" s="67">
        <f t="shared" si="40"/>
        <v>-4.6071215138003586E-2</v>
      </c>
      <c r="K206" s="65">
        <f t="shared" si="41"/>
        <v>8.1145777854208286E-3</v>
      </c>
      <c r="L206" s="65">
        <f t="shared" si="42"/>
        <v>3.096195594730395</v>
      </c>
      <c r="M206" s="66">
        <f t="shared" si="43"/>
        <v>9.0762934772640594E-2</v>
      </c>
      <c r="N206" s="66">
        <f t="shared" si="44"/>
        <v>1.5253992679354986</v>
      </c>
      <c r="O206" s="67">
        <f t="shared" si="45"/>
        <v>1.015198886052133</v>
      </c>
      <c r="P206" s="67">
        <f t="shared" si="46"/>
        <v>-4.5397058859398078E-2</v>
      </c>
    </row>
    <row r="207" spans="1:16">
      <c r="A207" s="68">
        <f t="shared" si="47"/>
        <v>11.245090180360682</v>
      </c>
      <c r="B207" s="71">
        <f t="shared" si="35"/>
        <v>-124.45205316444424</v>
      </c>
      <c r="C207" s="71">
        <f t="shared" si="32"/>
        <v>5.6225450901803411</v>
      </c>
      <c r="D207" s="71">
        <f t="shared" si="33"/>
        <v>15519.926550136766</v>
      </c>
      <c r="E207" s="65">
        <f t="shared" si="34"/>
        <v>-8.0188558085249138E-3</v>
      </c>
      <c r="F207" s="65">
        <f t="shared" si="36"/>
        <v>3.6227910435122473E-4</v>
      </c>
      <c r="G207" s="66">
        <f t="shared" si="37"/>
        <v>4.0738611988898202E-3</v>
      </c>
      <c r="H207" s="66">
        <f t="shared" si="38"/>
        <v>9.017275671017172E-2</v>
      </c>
      <c r="I207" s="67">
        <f t="shared" si="39"/>
        <v>1.0140007810176048</v>
      </c>
      <c r="J207" s="67">
        <f t="shared" si="40"/>
        <v>-4.5810936563788311E-2</v>
      </c>
      <c r="K207" s="65">
        <f t="shared" si="41"/>
        <v>8.0270352327221836E-3</v>
      </c>
      <c r="L207" s="65">
        <f t="shared" si="42"/>
        <v>3.0964449500751945</v>
      </c>
      <c r="M207" s="66">
        <f t="shared" si="43"/>
        <v>9.026473507289344E-2</v>
      </c>
      <c r="N207" s="66">
        <f t="shared" si="44"/>
        <v>1.5256486232802982</v>
      </c>
      <c r="O207" s="67">
        <f t="shared" si="45"/>
        <v>1.0150350860010524</v>
      </c>
      <c r="P207" s="67">
        <f t="shared" si="46"/>
        <v>-4.5147703514598445E-2</v>
      </c>
    </row>
    <row r="208" spans="1:16">
      <c r="A208" s="68">
        <f t="shared" si="47"/>
        <v>11.30501002004004</v>
      </c>
      <c r="B208" s="71">
        <f t="shared" si="35"/>
        <v>-125.80325155320571</v>
      </c>
      <c r="C208" s="71">
        <f t="shared" si="32"/>
        <v>5.65250501002002</v>
      </c>
      <c r="D208" s="71">
        <f t="shared" si="33"/>
        <v>15858.408914247457</v>
      </c>
      <c r="E208" s="65">
        <f t="shared" si="34"/>
        <v>-7.932905011686385E-3</v>
      </c>
      <c r="F208" s="65">
        <f t="shared" si="36"/>
        <v>3.5643582156225746E-4</v>
      </c>
      <c r="G208" s="66">
        <f t="shared" si="37"/>
        <v>4.029510534262524E-3</v>
      </c>
      <c r="H208" s="66">
        <f t="shared" si="38"/>
        <v>8.9681570645140429E-2</v>
      </c>
      <c r="I208" s="67">
        <f t="shared" si="39"/>
        <v>1.0138510547562414</v>
      </c>
      <c r="J208" s="67">
        <f t="shared" si="40"/>
        <v>-4.555365696569473E-2</v>
      </c>
      <c r="K208" s="65">
        <f t="shared" si="41"/>
        <v>7.9409085386580123E-3</v>
      </c>
      <c r="L208" s="65">
        <f t="shared" si="42"/>
        <v>3.0966915422166266</v>
      </c>
      <c r="M208" s="66">
        <f t="shared" si="43"/>
        <v>8.9772050597750341E-2</v>
      </c>
      <c r="N208" s="66">
        <f t="shared" si="44"/>
        <v>1.52589521542173</v>
      </c>
      <c r="O208" s="67">
        <f t="shared" si="45"/>
        <v>1.0148739315271091</v>
      </c>
      <c r="P208" s="67">
        <f t="shared" si="46"/>
        <v>-4.4901111373166526E-2</v>
      </c>
    </row>
    <row r="209" spans="1:16">
      <c r="A209" s="68">
        <f t="shared" si="47"/>
        <v>11.364929859719398</v>
      </c>
      <c r="B209" s="71">
        <f t="shared" si="35"/>
        <v>-127.16163071634156</v>
      </c>
      <c r="C209" s="71">
        <f t="shared" si="32"/>
        <v>5.682464929859699</v>
      </c>
      <c r="D209" s="71">
        <f t="shared" si="33"/>
        <v>16202.370734118307</v>
      </c>
      <c r="E209" s="65">
        <f t="shared" si="34"/>
        <v>-7.8483348395781156E-3</v>
      </c>
      <c r="F209" s="65">
        <f t="shared" si="36"/>
        <v>3.5071811546033755E-4</v>
      </c>
      <c r="G209" s="66">
        <f t="shared" si="37"/>
        <v>3.9858867827397056E-3</v>
      </c>
      <c r="H209" s="66">
        <f t="shared" si="38"/>
        <v>8.9195774967397376E-2</v>
      </c>
      <c r="I209" s="67">
        <f t="shared" si="39"/>
        <v>1.0137037262877864</v>
      </c>
      <c r="J209" s="67">
        <f t="shared" si="40"/>
        <v>-4.5299323714619366E-2</v>
      </c>
      <c r="K209" s="65">
        <f t="shared" si="41"/>
        <v>7.8561671921266851E-3</v>
      </c>
      <c r="L209" s="65">
        <f t="shared" si="42"/>
        <v>3.0969354174290444</v>
      </c>
      <c r="M209" s="66">
        <f t="shared" si="43"/>
        <v>8.9284789104748477E-2</v>
      </c>
      <c r="N209" s="66">
        <f t="shared" si="44"/>
        <v>1.5261390906341479</v>
      </c>
      <c r="O209" s="67">
        <f t="shared" si="45"/>
        <v>1.014715365715305</v>
      </c>
      <c r="P209" s="67">
        <f t="shared" si="46"/>
        <v>-4.4657236160748813E-2</v>
      </c>
    </row>
    <row r="210" spans="1:16">
      <c r="A210" s="68">
        <f t="shared" si="47"/>
        <v>11.424849699398756</v>
      </c>
      <c r="B210" s="71">
        <f t="shared" si="35"/>
        <v>-128.52719065385185</v>
      </c>
      <c r="C210" s="71">
        <f t="shared" si="32"/>
        <v>5.7124248496993779</v>
      </c>
      <c r="D210" s="71">
        <f t="shared" si="33"/>
        <v>16551.870535035046</v>
      </c>
      <c r="E210" s="65">
        <f t="shared" si="34"/>
        <v>-7.7651157542466672E-3</v>
      </c>
      <c r="F210" s="65">
        <f t="shared" si="36"/>
        <v>3.4512261545352176E-4</v>
      </c>
      <c r="G210" s="66">
        <f t="shared" si="37"/>
        <v>3.9429740094198808E-3</v>
      </c>
      <c r="H210" s="66">
        <f t="shared" si="38"/>
        <v>8.8715280390701576E-2</v>
      </c>
      <c r="I210" s="67">
        <f t="shared" si="39"/>
        <v>1.0135587445037832</v>
      </c>
      <c r="J210" s="67">
        <f t="shared" si="40"/>
        <v>-4.504788542625783E-2</v>
      </c>
      <c r="K210" s="65">
        <f t="shared" si="41"/>
        <v>7.7727815032038088E-3</v>
      </c>
      <c r="L210" s="65">
        <f t="shared" si="42"/>
        <v>3.0971766209472924</v>
      </c>
      <c r="M210" s="66">
        <f t="shared" si="43"/>
        <v>8.880286042037025E-2</v>
      </c>
      <c r="N210" s="66">
        <f t="shared" si="44"/>
        <v>1.5263802941523961</v>
      </c>
      <c r="O210" s="67">
        <f t="shared" si="45"/>
        <v>1.0145593331794167</v>
      </c>
      <c r="P210" s="67">
        <f t="shared" si="46"/>
        <v>-4.4416032642500658E-2</v>
      </c>
    </row>
    <row r="211" spans="1:16">
      <c r="A211" s="68">
        <f t="shared" si="47"/>
        <v>11.484769539078114</v>
      </c>
      <c r="B211" s="71">
        <f t="shared" si="35"/>
        <v>-129.89993136573651</v>
      </c>
      <c r="C211" s="71">
        <f t="shared" si="32"/>
        <v>5.7423847695390569</v>
      </c>
      <c r="D211" s="71">
        <f t="shared" si="33"/>
        <v>16906.967151664488</v>
      </c>
      <c r="E211" s="65">
        <f t="shared" si="34"/>
        <v>-7.6832190067245669E-3</v>
      </c>
      <c r="F211" s="65">
        <f t="shared" si="36"/>
        <v>3.3964605940419774E-4</v>
      </c>
      <c r="G211" s="66">
        <f t="shared" si="37"/>
        <v>3.9007567171132455E-3</v>
      </c>
      <c r="H211" s="66">
        <f t="shared" si="38"/>
        <v>8.8239999610496306E-2</v>
      </c>
      <c r="I211" s="67">
        <f t="shared" si="39"/>
        <v>1.0134160596548927</v>
      </c>
      <c r="J211" s="67">
        <f t="shared" si="40"/>
        <v>-4.4799291924056545E-2</v>
      </c>
      <c r="K211" s="65">
        <f t="shared" si="41"/>
        <v>7.6907225766479469E-3</v>
      </c>
      <c r="L211" s="65">
        <f t="shared" si="42"/>
        <v>3.0974151969960286</v>
      </c>
      <c r="M211" s="66">
        <f t="shared" si="43"/>
        <v>8.8326176381786692E-2</v>
      </c>
      <c r="N211" s="66">
        <f t="shared" si="44"/>
        <v>1.5266188702011319</v>
      </c>
      <c r="O211" s="67">
        <f t="shared" si="45"/>
        <v>1.0144057800127846</v>
      </c>
      <c r="P211" s="67">
        <f t="shared" si="46"/>
        <v>-4.4177456593764673E-2</v>
      </c>
    </row>
    <row r="212" spans="1:16">
      <c r="A212" s="68">
        <f t="shared" si="47"/>
        <v>11.544689378757472</v>
      </c>
      <c r="B212" s="71">
        <f t="shared" si="35"/>
        <v>-131.27985285199557</v>
      </c>
      <c r="C212" s="71">
        <f t="shared" si="32"/>
        <v>5.7723446893787358</v>
      </c>
      <c r="D212" s="71">
        <f t="shared" si="33"/>
        <v>17267.719728054606</v>
      </c>
      <c r="E212" s="65">
        <f t="shared" si="34"/>
        <v>-7.6026166117757381E-3</v>
      </c>
      <c r="F212" s="65">
        <f t="shared" si="36"/>
        <v>3.3428528956261052E-4</v>
      </c>
      <c r="G212" s="66">
        <f t="shared" si="37"/>
        <v>3.8592198318883357E-3</v>
      </c>
      <c r="H212" s="66">
        <f t="shared" si="38"/>
        <v>8.7769847248732477E-2</v>
      </c>
      <c r="I212" s="67">
        <f t="shared" si="39"/>
        <v>1.0132756233076075</v>
      </c>
      <c r="J212" s="67">
        <f t="shared" si="40"/>
        <v>-4.4553494203491466E-2</v>
      </c>
      <c r="K212" s="65">
        <f t="shared" si="41"/>
        <v>7.6099622864023685E-3</v>
      </c>
      <c r="L212" s="65">
        <f t="shared" si="42"/>
        <v>3.0976511888180487</v>
      </c>
      <c r="M212" s="66">
        <f t="shared" si="43"/>
        <v>8.7854650780574348E-2</v>
      </c>
      <c r="N212" s="66">
        <f t="shared" si="44"/>
        <v>1.5268548620231521</v>
      </c>
      <c r="O212" s="67">
        <f t="shared" si="45"/>
        <v>1.0142546537409434</v>
      </c>
      <c r="P212" s="67">
        <f t="shared" si="46"/>
        <v>-4.3941464771744418E-2</v>
      </c>
    </row>
    <row r="213" spans="1:16">
      <c r="A213" s="68">
        <f t="shared" si="47"/>
        <v>11.604609218436829</v>
      </c>
      <c r="B213" s="71">
        <f t="shared" si="35"/>
        <v>-132.66695511262904</v>
      </c>
      <c r="C213" s="71">
        <f t="shared" ref="C213:C276" si="48">A213*$B$3</f>
        <v>5.8023046092184147</v>
      </c>
      <c r="D213" s="71">
        <f t="shared" ref="D213:D276" si="49">B213^2+C213^2</f>
        <v>17634.187717634486</v>
      </c>
      <c r="E213" s="65">
        <f t="shared" ref="E213:E276" si="50">$B$1/D213*B213</f>
        <v>-7.523281323582591E-3</v>
      </c>
      <c r="F213" s="65">
        <f t="shared" si="36"/>
        <v>3.2903724867440378E-4</v>
      </c>
      <c r="G213" s="66">
        <f t="shared" si="37"/>
        <v>3.8183486891760774E-3</v>
      </c>
      <c r="H213" s="66">
        <f t="shared" si="38"/>
        <v>8.7304739800540168E-2</v>
      </c>
      <c r="I213" s="67">
        <f t="shared" si="39"/>
        <v>1.0131373883025772</v>
      </c>
      <c r="J213" s="67">
        <f t="shared" si="40"/>
        <v>-4.4310444397618894E-2</v>
      </c>
      <c r="K213" s="65">
        <f t="shared" si="41"/>
        <v>7.5304732510501514E-3</v>
      </c>
      <c r="L213" s="65">
        <f t="shared" si="42"/>
        <v>3.0978846387016592</v>
      </c>
      <c r="M213" s="66">
        <f t="shared" si="43"/>
        <v>8.7388199308328557E-2</v>
      </c>
      <c r="N213" s="66">
        <f t="shared" si="44"/>
        <v>1.5270883119067626</v>
      </c>
      <c r="O213" s="67">
        <f t="shared" si="45"/>
        <v>1.0141059032760245</v>
      </c>
      <c r="P213" s="67">
        <f t="shared" si="46"/>
        <v>-4.3708014888134077E-2</v>
      </c>
    </row>
    <row r="214" spans="1:16">
      <c r="A214" s="68">
        <f t="shared" si="47"/>
        <v>11.664529058116187</v>
      </c>
      <c r="B214" s="71">
        <f t="shared" ref="B214:B277" si="51">$B$2-A214^2*$B$4</f>
        <v>-134.06123814763691</v>
      </c>
      <c r="C214" s="71">
        <f t="shared" si="48"/>
        <v>5.8322645290580937</v>
      </c>
      <c r="D214" s="71">
        <f t="shared" si="49"/>
        <v>18006.430883214329</v>
      </c>
      <c r="E214" s="65">
        <f t="shared" si="50"/>
        <v>-7.445186612334672E-3</v>
      </c>
      <c r="F214" s="65">
        <f t="shared" ref="F214:F277" si="52">$B$1/D214*C214</f>
        <v>3.2389897625380916E-4</v>
      </c>
      <c r="G214" s="66">
        <f t="shared" ref="G214:G277" si="53">A214*F214</f>
        <v>3.778129020406642E-3</v>
      </c>
      <c r="H214" s="66">
        <f t="shared" ref="H214:H277" si="54">-A214*E214</f>
        <v>8.6844595582675405E-2</v>
      </c>
      <c r="I214" s="67">
        <f t="shared" ref="I214:I277" si="55">A214*H214</f>
        <v>1.013001308714466</v>
      </c>
      <c r="J214" s="67">
        <f t="shared" ref="J214:J277" si="56">-A214*G214</f>
        <v>-4.4070095743845322E-2</v>
      </c>
      <c r="K214" s="65">
        <f t="shared" ref="K214:K277" si="57">SQRT(E214^2+F214^2)</f>
        <v>7.4522288101819371E-3</v>
      </c>
      <c r="L214" s="65">
        <f t="shared" ref="L214:L277" si="58">ATAN2(E214,F214)</f>
        <v>3.0981155880071265</v>
      </c>
      <c r="M214" s="66">
        <f t="shared" ref="M214:M277" si="59">SQRT(G214^2+H214^2)</f>
        <v>8.6926739504097836E-2</v>
      </c>
      <c r="N214" s="66">
        <f t="shared" ref="N214:N277" si="60">ATAN2(G214,H214)</f>
        <v>1.5273192612122299</v>
      </c>
      <c r="O214" s="67">
        <f t="shared" ref="O214:O277" si="61">SQRT(I214^2+J214^2)</f>
        <v>1.0139594788728457</v>
      </c>
      <c r="P214" s="67">
        <f t="shared" ref="P214:P277" si="62">ATAN2(I214,J214)</f>
        <v>-4.3477065582666681E-2</v>
      </c>
    </row>
    <row r="215" spans="1:16">
      <c r="A215" s="68">
        <f t="shared" ref="A215:A278" si="63">A214+$E$6</f>
        <v>11.724448897795545</v>
      </c>
      <c r="B215" s="71">
        <f t="shared" si="51"/>
        <v>-135.46270195701916</v>
      </c>
      <c r="C215" s="71">
        <f t="shared" si="48"/>
        <v>5.8622244488977726</v>
      </c>
      <c r="D215" s="71">
        <f t="shared" si="49"/>
        <v>18384.50929698546</v>
      </c>
      <c r="E215" s="65">
        <f t="shared" si="50"/>
        <v>-7.3683066416807344E-3</v>
      </c>
      <c r="F215" s="65">
        <f t="shared" si="52"/>
        <v>3.1886760501456581E-4</v>
      </c>
      <c r="G215" s="66">
        <f t="shared" si="53"/>
        <v>3.7385469401557316E-3</v>
      </c>
      <c r="H215" s="66">
        <f t="shared" si="54"/>
        <v>8.6389334683673283E-2</v>
      </c>
      <c r="I215" s="67">
        <f t="shared" si="55"/>
        <v>1.0128673398132837</v>
      </c>
      <c r="J215" s="67">
        <f t="shared" si="56"/>
        <v>-4.3832402551865775E-2</v>
      </c>
      <c r="K215" s="65">
        <f t="shared" si="57"/>
        <v>7.3752030016375923E-3</v>
      </c>
      <c r="L215" s="65">
        <f t="shared" si="58"/>
        <v>3.0983440771922486</v>
      </c>
      <c r="M215" s="66">
        <f t="shared" si="59"/>
        <v>8.6470190703568262E-2</v>
      </c>
      <c r="N215" s="66">
        <f t="shared" si="60"/>
        <v>1.5275477503973522</v>
      </c>
      <c r="O215" s="67">
        <f t="shared" si="61"/>
        <v>1.0138153320866217</v>
      </c>
      <c r="P215" s="67">
        <f t="shared" si="62"/>
        <v>-4.3248576397544411E-2</v>
      </c>
    </row>
    <row r="216" spans="1:16">
      <c r="A216" s="68">
        <f t="shared" si="63"/>
        <v>11.784368737474903</v>
      </c>
      <c r="B216" s="71">
        <f t="shared" si="51"/>
        <v>-136.87134654077585</v>
      </c>
      <c r="C216" s="71">
        <f t="shared" si="48"/>
        <v>5.8921843687374515</v>
      </c>
      <c r="D216" s="71">
        <f t="shared" si="49"/>
        <v>18768.483340520346</v>
      </c>
      <c r="E216" s="65">
        <f t="shared" si="50"/>
        <v>-7.2926162470079029E-3</v>
      </c>
      <c r="F216" s="65">
        <f t="shared" si="52"/>
        <v>3.1394035745107223E-4</v>
      </c>
      <c r="G216" s="66">
        <f t="shared" si="53"/>
        <v>3.6995889337781119E-3</v>
      </c>
      <c r="H216" s="66">
        <f t="shared" si="54"/>
        <v>8.593887891564149E-2</v>
      </c>
      <c r="I216" s="67">
        <f t="shared" si="55"/>
        <v>1.0127354380271267</v>
      </c>
      <c r="J216" s="67">
        <f t="shared" si="56"/>
        <v>-4.3597320172722893E-2</v>
      </c>
      <c r="K216" s="65">
        <f t="shared" si="57"/>
        <v>7.2993705395849127E-3</v>
      </c>
      <c r="L216" s="65">
        <f t="shared" si="58"/>
        <v>3.0985701458370762</v>
      </c>
      <c r="M216" s="66">
        <f t="shared" si="59"/>
        <v>8.6018473989929761E-2</v>
      </c>
      <c r="N216" s="66">
        <f t="shared" si="60"/>
        <v>1.5277738190421797</v>
      </c>
      <c r="O216" s="67">
        <f t="shared" si="61"/>
        <v>1.0136734157322265</v>
      </c>
      <c r="P216" s="67">
        <f t="shared" si="62"/>
        <v>-4.3022507752716897E-2</v>
      </c>
    </row>
    <row r="217" spans="1:16">
      <c r="A217" s="68">
        <f t="shared" si="63"/>
        <v>11.844288577154261</v>
      </c>
      <c r="B217" s="71">
        <f t="shared" si="51"/>
        <v>-138.28717189890691</v>
      </c>
      <c r="C217" s="71">
        <f t="shared" si="48"/>
        <v>5.9221442885771305</v>
      </c>
      <c r="D217" s="71">
        <f t="shared" si="49"/>
        <v>19158.413704772553</v>
      </c>
      <c r="E217" s="65">
        <f t="shared" si="50"/>
        <v>-7.2180909145133547E-3</v>
      </c>
      <c r="F217" s="65">
        <f t="shared" si="52"/>
        <v>3.0911454256266871E-4</v>
      </c>
      <c r="G217" s="66">
        <f t="shared" si="53"/>
        <v>3.6612418455072818E-3</v>
      </c>
      <c r="H217" s="66">
        <f t="shared" si="54"/>
        <v>8.5493151767631476E-2</v>
      </c>
      <c r="I217" s="67">
        <f t="shared" si="55"/>
        <v>1.0126055609062732</v>
      </c>
      <c r="J217" s="67">
        <f t="shared" si="56"/>
        <v>-4.336480496894108E-2</v>
      </c>
      <c r="K217" s="65">
        <f t="shared" si="57"/>
        <v>7.2247067934002665E-3</v>
      </c>
      <c r="L217" s="65">
        <f t="shared" si="58"/>
        <v>3.0987938326678184</v>
      </c>
      <c r="M217" s="66">
        <f t="shared" si="59"/>
        <v>8.5571512146359566E-2</v>
      </c>
      <c r="N217" s="66">
        <f t="shared" si="60"/>
        <v>1.527997505872922</v>
      </c>
      <c r="O217" s="67">
        <f t="shared" si="61"/>
        <v>1.0135336838449438</v>
      </c>
      <c r="P217" s="67">
        <f t="shared" si="62"/>
        <v>-4.2798820921974616E-2</v>
      </c>
    </row>
    <row r="218" spans="1:16">
      <c r="A218" s="68">
        <f t="shared" si="63"/>
        <v>11.904208416833619</v>
      </c>
      <c r="B218" s="71">
        <f t="shared" si="51"/>
        <v>-139.71017803141237</v>
      </c>
      <c r="C218" s="71">
        <f t="shared" si="48"/>
        <v>5.9521042084168094</v>
      </c>
      <c r="D218" s="71">
        <f t="shared" si="49"/>
        <v>19554.361390076792</v>
      </c>
      <c r="E218" s="65">
        <f t="shared" si="50"/>
        <v>-7.1447067610354584E-3</v>
      </c>
      <c r="F218" s="65">
        <f t="shared" si="52"/>
        <v>3.0438755271431728E-4</v>
      </c>
      <c r="G218" s="66">
        <f t="shared" si="53"/>
        <v>3.6234928670011626E-3</v>
      </c>
      <c r="H218" s="66">
        <f t="shared" si="54"/>
        <v>8.5052078360526362E-2</v>
      </c>
      <c r="I218" s="67">
        <f t="shared" si="55"/>
        <v>1.0124776670885705</v>
      </c>
      <c r="J218" s="67">
        <f t="shared" si="56"/>
        <v>-4.3134814285691818E-2</v>
      </c>
      <c r="K218" s="65">
        <f t="shared" si="57"/>
        <v>7.1511877673176225E-3</v>
      </c>
      <c r="L218" s="65">
        <f t="shared" si="58"/>
        <v>3.0990151755799671</v>
      </c>
      <c r="M218" s="66">
        <f t="shared" si="59"/>
        <v>8.5129229610060059E-2</v>
      </c>
      <c r="N218" s="66">
        <f t="shared" si="60"/>
        <v>1.5282188487850707</v>
      </c>
      <c r="O218" s="67">
        <f t="shared" si="61"/>
        <v>1.0133960916426386</v>
      </c>
      <c r="P218" s="67">
        <f t="shared" si="62"/>
        <v>-4.2577478009825864E-2</v>
      </c>
    </row>
    <row r="219" spans="1:16">
      <c r="A219" s="68">
        <f t="shared" si="63"/>
        <v>11.964128256512977</v>
      </c>
      <c r="B219" s="71">
        <f t="shared" si="51"/>
        <v>-141.14036493829224</v>
      </c>
      <c r="C219" s="71">
        <f t="shared" si="48"/>
        <v>5.9820641282564884</v>
      </c>
      <c r="D219" s="71">
        <f t="shared" si="49"/>
        <v>19956.387706148886</v>
      </c>
      <c r="E219" s="65">
        <f t="shared" si="50"/>
        <v>-7.0724405146130034E-3</v>
      </c>
      <c r="F219" s="65">
        <f t="shared" si="52"/>
        <v>2.9975686062730269E-4</v>
      </c>
      <c r="G219" s="66">
        <f t="shared" si="53"/>
        <v>3.5863295263147345E-3</v>
      </c>
      <c r="H219" s="66">
        <f t="shared" si="54"/>
        <v>8.4615585403388607E-2</v>
      </c>
      <c r="I219" s="67">
        <f t="shared" si="55"/>
        <v>1.0123517162660687</v>
      </c>
      <c r="J219" s="67">
        <f t="shared" si="56"/>
        <v>-4.2907306422948911E-2</v>
      </c>
      <c r="K219" s="65">
        <f t="shared" si="57"/>
        <v>7.0787900808141346E-3</v>
      </c>
      <c r="L219" s="65">
        <f t="shared" si="58"/>
        <v>3.0992342116606655</v>
      </c>
      <c r="M219" s="66">
        <f t="shared" si="59"/>
        <v>8.4691552427792166E-2</v>
      </c>
      <c r="N219" s="66">
        <f t="shared" si="60"/>
        <v>1.5284378848657691</v>
      </c>
      <c r="O219" s="67">
        <f t="shared" si="61"/>
        <v>1.0132605954892984</v>
      </c>
      <c r="P219" s="67">
        <f t="shared" si="62"/>
        <v>-4.2358441929127473E-2</v>
      </c>
    </row>
    <row r="220" spans="1:16">
      <c r="A220" s="68">
        <f t="shared" si="63"/>
        <v>12.024048096192335</v>
      </c>
      <c r="B220" s="71">
        <f t="shared" si="51"/>
        <v>-142.57773261954651</v>
      </c>
      <c r="C220" s="71">
        <f t="shared" si="48"/>
        <v>6.0120240480961673</v>
      </c>
      <c r="D220" s="71">
        <f t="shared" si="49"/>
        <v>20364.554272085785</v>
      </c>
      <c r="E220" s="65">
        <f t="shared" si="50"/>
        <v>-7.0012694957424845E-3</v>
      </c>
      <c r="F220" s="65">
        <f t="shared" si="52"/>
        <v>2.9522001649390396E-4</v>
      </c>
      <c r="G220" s="66">
        <f t="shared" si="53"/>
        <v>3.5497396772813956E-3</v>
      </c>
      <c r="H220" s="66">
        <f t="shared" si="54"/>
        <v>8.4183601151211887E-2</v>
      </c>
      <c r="I220" s="67">
        <f t="shared" si="55"/>
        <v>1.012227669152844</v>
      </c>
      <c r="J220" s="67">
        <f t="shared" si="56"/>
        <v>-4.2682240608593755E-2</v>
      </c>
      <c r="K220" s="65">
        <f t="shared" si="57"/>
        <v>7.007490949701818E-3</v>
      </c>
      <c r="L220" s="65">
        <f t="shared" si="58"/>
        <v>3.0994509772103527</v>
      </c>
      <c r="M220" s="66">
        <f t="shared" si="59"/>
        <v>8.4258408212847163E-2</v>
      </c>
      <c r="N220" s="66">
        <f t="shared" si="60"/>
        <v>1.5286546504154563</v>
      </c>
      <c r="O220" s="67">
        <f t="shared" si="61"/>
        <v>1.0131271528598813</v>
      </c>
      <c r="P220" s="67">
        <f t="shared" si="62"/>
        <v>-4.2141676379440322E-2</v>
      </c>
    </row>
    <row r="221" spans="1:16">
      <c r="A221" s="68">
        <f t="shared" si="63"/>
        <v>12.083967935871692</v>
      </c>
      <c r="B221" s="71">
        <f t="shared" si="51"/>
        <v>-144.02228107517519</v>
      </c>
      <c r="C221" s="71">
        <f t="shared" si="48"/>
        <v>6.0419839679358462</v>
      </c>
      <c r="D221" s="71">
        <f t="shared" si="49"/>
        <v>20778.923016365559</v>
      </c>
      <c r="E221" s="65">
        <f t="shared" si="50"/>
        <v>-6.9311715993048677E-3</v>
      </c>
      <c r="F221" s="65">
        <f t="shared" si="52"/>
        <v>2.9077464521030071E-4</v>
      </c>
      <c r="G221" s="66">
        <f t="shared" si="53"/>
        <v>3.5137114892857409E-3</v>
      </c>
      <c r="H221" s="66">
        <f t="shared" si="54"/>
        <v>8.3756055364024543E-2</v>
      </c>
      <c r="I221" s="67">
        <f t="shared" si="55"/>
        <v>1.0121054874539668</v>
      </c>
      <c r="J221" s="67">
        <f t="shared" si="56"/>
        <v>-4.2459576972432862E-2</v>
      </c>
      <c r="K221" s="65">
        <f t="shared" si="57"/>
        <v>6.9372681678963209E-3</v>
      </c>
      <c r="L221" s="65">
        <f t="shared" si="58"/>
        <v>3.0996655077637105</v>
      </c>
      <c r="M221" s="66">
        <f t="shared" si="59"/>
        <v>8.3829726103402502E-2</v>
      </c>
      <c r="N221" s="66">
        <f t="shared" si="60"/>
        <v>1.5288691809688142</v>
      </c>
      <c r="O221" s="67">
        <f t="shared" si="61"/>
        <v>1.0129957223064221</v>
      </c>
      <c r="P221" s="67">
        <f t="shared" si="62"/>
        <v>-4.1927145826082458E-2</v>
      </c>
    </row>
    <row r="222" spans="1:16">
      <c r="A222" s="68">
        <f t="shared" si="63"/>
        <v>12.14388777555105</v>
      </c>
      <c r="B222" s="71">
        <f t="shared" si="51"/>
        <v>-145.47401030517824</v>
      </c>
      <c r="C222" s="71">
        <f t="shared" si="48"/>
        <v>6.0719438877755252</v>
      </c>
      <c r="D222" s="71">
        <f t="shared" si="49"/>
        <v>21199.5561768474</v>
      </c>
      <c r="E222" s="65">
        <f t="shared" si="50"/>
        <v>-6.8621252771345412E-3</v>
      </c>
      <c r="F222" s="65">
        <f t="shared" si="52"/>
        <v>2.8641844372227266E-4</v>
      </c>
      <c r="G222" s="66">
        <f t="shared" si="53"/>
        <v>3.4782334374112633E-3</v>
      </c>
      <c r="H222" s="66">
        <f t="shared" si="54"/>
        <v>8.3332879267294019E-2</v>
      </c>
      <c r="I222" s="67">
        <f t="shared" si="55"/>
        <v>1.0119851338355634</v>
      </c>
      <c r="J222" s="67">
        <f t="shared" si="56"/>
        <v>-4.2239276521091551E-2</v>
      </c>
      <c r="K222" s="65">
        <f t="shared" si="57"/>
        <v>6.8681000898351136E-3</v>
      </c>
      <c r="L222" s="65">
        <f t="shared" si="58"/>
        <v>3.0998778381099399</v>
      </c>
      <c r="M222" s="66">
        <f t="shared" si="59"/>
        <v>8.3405436722209708E-2</v>
      </c>
      <c r="N222" s="66">
        <f t="shared" si="60"/>
        <v>1.5290815113150431</v>
      </c>
      <c r="O222" s="67">
        <f t="shared" si="61"/>
        <v>1.0128662634253391</v>
      </c>
      <c r="P222" s="67">
        <f t="shared" si="62"/>
        <v>-4.1714815479853402E-2</v>
      </c>
    </row>
    <row r="223" spans="1:16">
      <c r="A223" s="68">
        <f t="shared" si="63"/>
        <v>12.203807615230408</v>
      </c>
      <c r="B223" s="71">
        <f t="shared" si="51"/>
        <v>-146.9329203095557</v>
      </c>
      <c r="C223" s="71">
        <f t="shared" si="48"/>
        <v>6.1019038076152041</v>
      </c>
      <c r="D223" s="71">
        <f t="shared" si="49"/>
        <v>21626.516300771633</v>
      </c>
      <c r="E223" s="65">
        <f t="shared" si="50"/>
        <v>-6.7941095212044455E-3</v>
      </c>
      <c r="F223" s="65">
        <f t="shared" si="52"/>
        <v>2.8214917847852768E-4</v>
      </c>
      <c r="G223" s="66">
        <f t="shared" si="53"/>
        <v>3.4432942929472597E-3</v>
      </c>
      <c r="H223" s="66">
        <f t="shared" si="54"/>
        <v>8.291400551358423E-2</v>
      </c>
      <c r="I223" s="67">
        <f t="shared" si="55"/>
        <v>1.0118665718959352</v>
      </c>
      <c r="J223" s="67">
        <f t="shared" si="56"/>
        <v>-4.2021301113749174E-2</v>
      </c>
      <c r="K223" s="65">
        <f t="shared" si="57"/>
        <v>6.7999656135187192E-3</v>
      </c>
      <c r="L223" s="65">
        <f t="shared" si="58"/>
        <v>3.1000880023123885</v>
      </c>
      <c r="M223" s="66">
        <f t="shared" si="59"/>
        <v>8.2985472137564659E-2</v>
      </c>
      <c r="N223" s="66">
        <f t="shared" si="60"/>
        <v>1.5292916755174921</v>
      </c>
      <c r="O223" s="67">
        <f t="shared" si="61"/>
        <v>1.0127387368259024</v>
      </c>
      <c r="P223" s="67">
        <f t="shared" si="62"/>
        <v>-4.1504651277404471E-2</v>
      </c>
    </row>
    <row r="224" spans="1:16">
      <c r="A224" s="68">
        <f t="shared" si="63"/>
        <v>12.263727454909766</v>
      </c>
      <c r="B224" s="71">
        <f t="shared" si="51"/>
        <v>-148.39901108830756</v>
      </c>
      <c r="C224" s="71">
        <f t="shared" si="48"/>
        <v>6.1318637274548831</v>
      </c>
      <c r="D224" s="71">
        <f t="shared" si="49"/>
        <v>22059.866244759705</v>
      </c>
      <c r="E224" s="65">
        <f t="shared" si="50"/>
        <v>-6.7271038474025005E-3</v>
      </c>
      <c r="F224" s="65">
        <f t="shared" si="52"/>
        <v>2.7796468298675657E-4</v>
      </c>
      <c r="G224" s="66">
        <f t="shared" si="53"/>
        <v>3.4088831142399761E-3</v>
      </c>
      <c r="H224" s="66">
        <f t="shared" si="54"/>
        <v>8.2499368145419166E-2</v>
      </c>
      <c r="I224" s="67">
        <f t="shared" si="55"/>
        <v>1.0117497661376853</v>
      </c>
      <c r="J224" s="67">
        <f t="shared" si="56"/>
        <v>-4.1805613438683102E-2</v>
      </c>
      <c r="K224" s="65">
        <f t="shared" si="57"/>
        <v>6.732844164149758E-3</v>
      </c>
      <c r="L224" s="65">
        <f t="shared" si="58"/>
        <v>3.1002960337275618</v>
      </c>
      <c r="M224" s="66">
        <f t="shared" si="59"/>
        <v>8.2569765825512384E-2</v>
      </c>
      <c r="N224" s="66">
        <f t="shared" si="60"/>
        <v>1.5294997069326655</v>
      </c>
      <c r="O224" s="67">
        <f t="shared" si="61"/>
        <v>1.0126131040998065</v>
      </c>
      <c r="P224" s="67">
        <f t="shared" si="62"/>
        <v>-4.129661986223112E-2</v>
      </c>
    </row>
    <row r="225" spans="1:16">
      <c r="A225" s="68">
        <f t="shared" si="63"/>
        <v>12.323647294589124</v>
      </c>
      <c r="B225" s="71">
        <f t="shared" si="51"/>
        <v>-149.87228264143383</v>
      </c>
      <c r="C225" s="71">
        <f t="shared" si="48"/>
        <v>6.161823647294562</v>
      </c>
      <c r="D225" s="71">
        <f t="shared" si="49"/>
        <v>22499.669174814186</v>
      </c>
      <c r="E225" s="65">
        <f t="shared" si="50"/>
        <v>-6.661088279875633E-3</v>
      </c>
      <c r="F225" s="65">
        <f t="shared" si="52"/>
        <v>2.7386285546776042E-4</v>
      </c>
      <c r="G225" s="66">
        <f t="shared" si="53"/>
        <v>3.3749892378737178E-3</v>
      </c>
      <c r="H225" s="66">
        <f t="shared" si="54"/>
        <v>8.208890255930866E-2</v>
      </c>
      <c r="I225" s="67">
        <f t="shared" si="55"/>
        <v>1.0116346819408144</v>
      </c>
      <c r="J225" s="67">
        <f t="shared" si="56"/>
        <v>-4.1592176990589855E-2</v>
      </c>
      <c r="K225" s="65">
        <f t="shared" si="57"/>
        <v>6.6667156783457833E-3</v>
      </c>
      <c r="L225" s="65">
        <f t="shared" si="58"/>
        <v>3.1005019650235286</v>
      </c>
      <c r="M225" s="66">
        <f t="shared" si="59"/>
        <v>8.2158252633240905E-2</v>
      </c>
      <c r="N225" s="66">
        <f t="shared" si="60"/>
        <v>1.5297056382286323</v>
      </c>
      <c r="O225" s="67">
        <f t="shared" si="61"/>
        <v>1.012489327791809</v>
      </c>
      <c r="P225" s="67">
        <f t="shared" si="62"/>
        <v>-4.1090688566264459E-2</v>
      </c>
    </row>
    <row r="226" spans="1:16">
      <c r="A226" s="68">
        <f t="shared" si="63"/>
        <v>12.383567134268482</v>
      </c>
      <c r="B226" s="71">
        <f t="shared" si="51"/>
        <v>-151.3527349689345</v>
      </c>
      <c r="C226" s="71">
        <f t="shared" si="48"/>
        <v>6.1917835671342409</v>
      </c>
      <c r="D226" s="71">
        <f t="shared" si="49"/>
        <v>22945.988566318763</v>
      </c>
      <c r="E226" s="65">
        <f t="shared" si="50"/>
        <v>-6.5960433359187401E-3</v>
      </c>
      <c r="F226" s="65">
        <f t="shared" si="52"/>
        <v>2.6984165660323049E-4</v>
      </c>
      <c r="G226" s="66">
        <f t="shared" si="53"/>
        <v>3.3416022701683269E-3</v>
      </c>
      <c r="H226" s="66">
        <f t="shared" si="54"/>
        <v>8.1682545470893944E-2</v>
      </c>
      <c r="I226" s="67">
        <f t="shared" si="55"/>
        <v>1.011521285536753</v>
      </c>
      <c r="J226" s="67">
        <f t="shared" si="56"/>
        <v>-4.1380956048653439E-2</v>
      </c>
      <c r="K226" s="65">
        <f t="shared" si="57"/>
        <v>6.6015605889029301E-3</v>
      </c>
      <c r="L226" s="65">
        <f t="shared" si="58"/>
        <v>3.1007058281977535</v>
      </c>
      <c r="M226" s="66">
        <f t="shared" si="59"/>
        <v>8.1750868743620406E-2</v>
      </c>
      <c r="N226" s="66">
        <f t="shared" si="60"/>
        <v>1.5299095014028572</v>
      </c>
      <c r="O226" s="67">
        <f t="shared" si="61"/>
        <v>1.0123673713713941</v>
      </c>
      <c r="P226" s="67">
        <f t="shared" si="62"/>
        <v>-4.0886825392039423E-2</v>
      </c>
    </row>
    <row r="227" spans="1:16">
      <c r="A227" s="68">
        <f t="shared" si="63"/>
        <v>12.44348697394784</v>
      </c>
      <c r="B227" s="71">
        <f t="shared" si="51"/>
        <v>-152.84036807080957</v>
      </c>
      <c r="C227" s="71">
        <f t="shared" si="48"/>
        <v>6.2217434869739199</v>
      </c>
      <c r="D227" s="71">
        <f t="shared" si="49"/>
        <v>23398.888204038252</v>
      </c>
      <c r="E227" s="65">
        <f t="shared" si="50"/>
        <v>-6.5319500113869477E-3</v>
      </c>
      <c r="F227" s="65">
        <f t="shared" si="52"/>
        <v>2.6589910737297992E-4</v>
      </c>
      <c r="G227" s="66">
        <f t="shared" si="53"/>
        <v>3.3087120789800336E-3</v>
      </c>
      <c r="H227" s="66">
        <f t="shared" si="54"/>
        <v>8.1280234881171934E-2</v>
      </c>
      <c r="I227" s="67">
        <f t="shared" si="55"/>
        <v>1.0114095439832838</v>
      </c>
      <c r="J227" s="67">
        <f t="shared" si="56"/>
        <v>-4.1171915655331924E-2</v>
      </c>
      <c r="K227" s="65">
        <f t="shared" si="57"/>
        <v>6.5373598100884498E-3</v>
      </c>
      <c r="L227" s="65">
        <f t="shared" si="58"/>
        <v>3.1009076545943741</v>
      </c>
      <c r="M227" s="66">
        <f t="shared" si="59"/>
        <v>8.1347551640845756E-2</v>
      </c>
      <c r="N227" s="66">
        <f t="shared" si="60"/>
        <v>1.5301113277994778</v>
      </c>
      <c r="O227" s="67">
        <f t="shared" si="61"/>
        <v>1.0122471992054134</v>
      </c>
      <c r="P227" s="67">
        <f t="shared" si="62"/>
        <v>-4.0684998995418942E-2</v>
      </c>
    </row>
    <row r="228" spans="1:16">
      <c r="A228" s="68">
        <f t="shared" si="63"/>
        <v>12.503406813627198</v>
      </c>
      <c r="B228" s="71">
        <f t="shared" si="51"/>
        <v>-154.33518194705903</v>
      </c>
      <c r="C228" s="71">
        <f t="shared" si="48"/>
        <v>6.2517034068135988</v>
      </c>
      <c r="D228" s="71">
        <f t="shared" si="49"/>
        <v>23858.432182118577</v>
      </c>
      <c r="E228" s="65">
        <f t="shared" si="50"/>
        <v>-6.4687897666104895E-3</v>
      </c>
      <c r="F228" s="65">
        <f t="shared" si="52"/>
        <v>2.6203328697763833E-4</v>
      </c>
      <c r="G228" s="66">
        <f t="shared" si="53"/>
        <v>3.276308785793334E-3</v>
      </c>
      <c r="H228" s="66">
        <f t="shared" si="54"/>
        <v>8.0881910043759483E-2</v>
      </c>
      <c r="I228" s="67">
        <f t="shared" si="55"/>
        <v>1.0112994251403244</v>
      </c>
      <c r="J228" s="67">
        <f t="shared" si="56"/>
        <v>-4.0965021595835024E-2</v>
      </c>
      <c r="K228" s="65">
        <f t="shared" si="57"/>
        <v>6.4740947234411773E-3</v>
      </c>
      <c r="L228" s="65">
        <f t="shared" si="58"/>
        <v>3.1011074749209393</v>
      </c>
      <c r="M228" s="66">
        <f t="shared" si="59"/>
        <v>8.0948240077142311E-2</v>
      </c>
      <c r="N228" s="66">
        <f t="shared" si="60"/>
        <v>1.530311148126043</v>
      </c>
      <c r="O228" s="67">
        <f t="shared" si="61"/>
        <v>1.0121287765316713</v>
      </c>
      <c r="P228" s="67">
        <f t="shared" si="62"/>
        <v>-4.0485178668853629E-2</v>
      </c>
    </row>
    <row r="229" spans="1:16">
      <c r="A229" s="68">
        <f t="shared" si="63"/>
        <v>12.563326653306556</v>
      </c>
      <c r="B229" s="71">
        <f t="shared" si="51"/>
        <v>-155.83717659768288</v>
      </c>
      <c r="C229" s="71">
        <f t="shared" si="48"/>
        <v>6.2816633266532778</v>
      </c>
      <c r="D229" s="71">
        <f t="shared" si="49"/>
        <v>24324.684904086822</v>
      </c>
      <c r="E229" s="65">
        <f t="shared" si="50"/>
        <v>-6.4065445127924553E-3</v>
      </c>
      <c r="F229" s="65">
        <f t="shared" si="52"/>
        <v>2.5824233084301487E-4</v>
      </c>
      <c r="G229" s="66">
        <f t="shared" si="53"/>
        <v>3.2443827580920584E-3</v>
      </c>
      <c r="H229" s="66">
        <f t="shared" si="54"/>
        <v>8.0487511433160311E-2</v>
      </c>
      <c r="I229" s="67">
        <f t="shared" si="55"/>
        <v>1.0111908976465391</v>
      </c>
      <c r="J229" s="67">
        <f t="shared" si="56"/>
        <v>-4.0760240378266192E-2</v>
      </c>
      <c r="K229" s="65">
        <f t="shared" si="57"/>
        <v>6.4117471640599147E-3</v>
      </c>
      <c r="L229" s="65">
        <f t="shared" si="58"/>
        <v>3.1013053192646356</v>
      </c>
      <c r="M229" s="66">
        <f t="shared" si="59"/>
        <v>8.055287404049663E-2</v>
      </c>
      <c r="N229" s="66">
        <f t="shared" si="60"/>
        <v>1.530508992469739</v>
      </c>
      <c r="O229" s="67">
        <f t="shared" si="61"/>
        <v>1.0120120694334171</v>
      </c>
      <c r="P229" s="67">
        <f t="shared" si="62"/>
        <v>-4.0287334325157513E-2</v>
      </c>
    </row>
    <row r="230" spans="1:16">
      <c r="A230" s="68">
        <f t="shared" si="63"/>
        <v>12.623246492985913</v>
      </c>
      <c r="B230" s="71">
        <f t="shared" si="51"/>
        <v>-157.34635202268117</v>
      </c>
      <c r="C230" s="71">
        <f t="shared" si="48"/>
        <v>6.3116232464929567</v>
      </c>
      <c r="D230" s="71">
        <f t="shared" si="49"/>
        <v>24797.711082851172</v>
      </c>
      <c r="E230" s="65">
        <f t="shared" si="50"/>
        <v>-6.3451965988705243E-3</v>
      </c>
      <c r="F230" s="65">
        <f t="shared" si="52"/>
        <v>2.5452442870252455E-4</v>
      </c>
      <c r="G230" s="66">
        <f t="shared" si="53"/>
        <v>3.2129246019983863E-3</v>
      </c>
      <c r="H230" s="66">
        <f t="shared" si="54"/>
        <v>8.0096980713998497E-2</v>
      </c>
      <c r="I230" s="67">
        <f t="shared" si="55"/>
        <v>1.0110839308967419</v>
      </c>
      <c r="J230" s="67">
        <f t="shared" si="56"/>
        <v>-4.055753921440429E-2</v>
      </c>
      <c r="K230" s="65">
        <f t="shared" si="57"/>
        <v>6.3502994073606021E-3</v>
      </c>
      <c r="L230" s="65">
        <f t="shared" si="58"/>
        <v>3.1015012171080114</v>
      </c>
      <c r="M230" s="66">
        <f t="shared" si="59"/>
        <v>8.0161394723375259E-2</v>
      </c>
      <c r="N230" s="66">
        <f t="shared" si="60"/>
        <v>1.5307048903131151</v>
      </c>
      <c r="O230" s="67">
        <f t="shared" si="61"/>
        <v>1.0118970448147062</v>
      </c>
      <c r="P230" s="67">
        <f t="shared" si="62"/>
        <v>-4.0091436481781505E-2</v>
      </c>
    </row>
    <row r="231" spans="1:16">
      <c r="A231" s="68">
        <f t="shared" si="63"/>
        <v>12.683166332665271</v>
      </c>
      <c r="B231" s="71">
        <f t="shared" si="51"/>
        <v>-158.86270822205384</v>
      </c>
      <c r="C231" s="71">
        <f t="shared" si="48"/>
        <v>6.3415831663326356</v>
      </c>
      <c r="D231" s="71">
        <f t="shared" si="49"/>
        <v>25277.575740700926</v>
      </c>
      <c r="E231" s="65">
        <f t="shared" si="50"/>
        <v>-6.2847287988246261E-3</v>
      </c>
      <c r="F231" s="65">
        <f t="shared" si="52"/>
        <v>2.5087782275424759E-4</v>
      </c>
      <c r="G231" s="66">
        <f t="shared" si="53"/>
        <v>3.1819251551690382E-3</v>
      </c>
      <c r="H231" s="66">
        <f t="shared" si="54"/>
        <v>7.9710260711184353E-2</v>
      </c>
      <c r="I231" s="67">
        <f t="shared" si="55"/>
        <v>1.0109784950200646</v>
      </c>
      <c r="J231" s="67">
        <f t="shared" si="56"/>
        <v>-4.0356886001100663E-2</v>
      </c>
      <c r="K231" s="65">
        <f t="shared" si="57"/>
        <v>6.2897341562839952E-3</v>
      </c>
      <c r="L231" s="65">
        <f t="shared" si="58"/>
        <v>3.1016951973442266</v>
      </c>
      <c r="M231" s="66">
        <f t="shared" si="59"/>
        <v>7.9773744492395979E-2</v>
      </c>
      <c r="N231" s="66">
        <f t="shared" si="60"/>
        <v>1.53089887054933</v>
      </c>
      <c r="O231" s="67">
        <f t="shared" si="61"/>
        <v>1.0117836703765981</v>
      </c>
      <c r="P231" s="67">
        <f t="shared" si="62"/>
        <v>-3.9897456245566482E-2</v>
      </c>
    </row>
    <row r="232" spans="1:16">
      <c r="A232" s="68">
        <f t="shared" si="63"/>
        <v>12.743086172344629</v>
      </c>
      <c r="B232" s="71">
        <f t="shared" si="51"/>
        <v>-160.38624519580088</v>
      </c>
      <c r="C232" s="71">
        <f t="shared" si="48"/>
        <v>6.3715430861723146</v>
      </c>
      <c r="D232" s="71">
        <f t="shared" si="49"/>
        <v>25764.34420930651</v>
      </c>
      <c r="E232" s="65">
        <f t="shared" si="50"/>
        <v>-6.2251242994132453E-3</v>
      </c>
      <c r="F232" s="65">
        <f t="shared" si="52"/>
        <v>2.4730080588935801E-4</v>
      </c>
      <c r="G232" s="66">
        <f t="shared" si="53"/>
        <v>3.1513754799383613E-3</v>
      </c>
      <c r="H232" s="66">
        <f t="shared" si="54"/>
        <v>7.9327295380979476E-2</v>
      </c>
      <c r="I232" s="67">
        <f t="shared" si="55"/>
        <v>1.0108745608588576</v>
      </c>
      <c r="J232" s="67">
        <f t="shared" si="56"/>
        <v>-4.0158249302268453E-2</v>
      </c>
      <c r="K232" s="65">
        <f t="shared" si="57"/>
        <v>6.2300345289363181E-3</v>
      </c>
      <c r="L232" s="65">
        <f t="shared" si="58"/>
        <v>3.101887288291834</v>
      </c>
      <c r="M232" s="66">
        <f t="shared" si="59"/>
        <v>7.9389866858917982E-2</v>
      </c>
      <c r="N232" s="66">
        <f t="shared" si="60"/>
        <v>1.5310909614969377</v>
      </c>
      <c r="O232" s="67">
        <f t="shared" si="61"/>
        <v>1.0116719145941591</v>
      </c>
      <c r="P232" s="67">
        <f t="shared" si="62"/>
        <v>-3.9705365297958962E-2</v>
      </c>
    </row>
    <row r="233" spans="1:16">
      <c r="A233" s="68">
        <f t="shared" si="63"/>
        <v>12.803006012023987</v>
      </c>
      <c r="B233" s="71">
        <f t="shared" si="51"/>
        <v>-161.91696294392236</v>
      </c>
      <c r="C233" s="71">
        <f t="shared" si="48"/>
        <v>6.4015030060119935</v>
      </c>
      <c r="D233" s="71">
        <f t="shared" si="49"/>
        <v>26258.082129719507</v>
      </c>
      <c r="E233" s="65">
        <f t="shared" si="50"/>
        <v>-6.1663666883218782E-3</v>
      </c>
      <c r="F233" s="65">
        <f t="shared" si="52"/>
        <v>2.4379171998881915E-4</v>
      </c>
      <c r="G233" s="66">
        <f t="shared" si="53"/>
        <v>3.12126685669852E-3</v>
      </c>
      <c r="H233" s="66">
        <f t="shared" si="54"/>
        <v>7.8948029782929446E-2</v>
      </c>
      <c r="I233" s="67">
        <f t="shared" si="55"/>
        <v>1.0107720999482945</v>
      </c>
      <c r="J233" s="67">
        <f t="shared" si="56"/>
        <v>-3.9961598331442361E-2</v>
      </c>
      <c r="K233" s="65">
        <f t="shared" si="57"/>
        <v>6.1711840466462213E-3</v>
      </c>
      <c r="L233" s="65">
        <f t="shared" si="58"/>
        <v>3.10207751770912</v>
      </c>
      <c r="M233" s="66">
        <f t="shared" si="59"/>
        <v>7.9009706450518094E-2</v>
      </c>
      <c r="N233" s="66">
        <f t="shared" si="60"/>
        <v>1.5312811909142234</v>
      </c>
      <c r="O233" s="67">
        <f t="shared" si="61"/>
        <v>1.0115617466942335</v>
      </c>
      <c r="P233" s="67">
        <f t="shared" si="62"/>
        <v>-3.9515135880673118E-2</v>
      </c>
    </row>
    <row r="234" spans="1:16">
      <c r="A234" s="68">
        <f t="shared" si="63"/>
        <v>12.862925851703345</v>
      </c>
      <c r="B234" s="71">
        <f t="shared" si="51"/>
        <v>-163.45486146641821</v>
      </c>
      <c r="C234" s="71">
        <f t="shared" si="48"/>
        <v>6.4314629258516725</v>
      </c>
      <c r="D234" s="71">
        <f t="shared" si="49"/>
        <v>26758.855452372572</v>
      </c>
      <c r="E234" s="65">
        <f t="shared" si="50"/>
        <v>-6.1084399427078452E-3</v>
      </c>
      <c r="F234" s="65">
        <f t="shared" si="52"/>
        <v>2.4034895428539068E-4</v>
      </c>
      <c r="G234" s="66">
        <f t="shared" si="53"/>
        <v>3.0915907775074174E-3</v>
      </c>
      <c r="H234" s="66">
        <f t="shared" si="54"/>
        <v>7.8572410052634045E-2</v>
      </c>
      <c r="I234" s="67">
        <f t="shared" si="55"/>
        <v>1.0106710844966622</v>
      </c>
      <c r="J234" s="67">
        <f t="shared" si="56"/>
        <v>-3.9766902934887806E-2</v>
      </c>
      <c r="K234" s="65">
        <f t="shared" si="57"/>
        <v>6.1131666224220243E-3</v>
      </c>
      <c r="L234" s="65">
        <f t="shared" si="58"/>
        <v>3.1022659128080101</v>
      </c>
      <c r="M234" s="66">
        <f t="shared" si="59"/>
        <v>7.8633208983322281E-2</v>
      </c>
      <c r="N234" s="66">
        <f t="shared" si="60"/>
        <v>1.5314695860131133</v>
      </c>
      <c r="O234" s="67">
        <f t="shared" si="61"/>
        <v>1.0114531366339679</v>
      </c>
      <c r="P234" s="67">
        <f t="shared" si="62"/>
        <v>-3.9326740781783179E-2</v>
      </c>
    </row>
    <row r="235" spans="1:16">
      <c r="A235" s="68">
        <f t="shared" si="63"/>
        <v>12.922845691382703</v>
      </c>
      <c r="B235" s="71">
        <f t="shared" si="51"/>
        <v>-164.99994076328849</v>
      </c>
      <c r="C235" s="71">
        <f t="shared" si="48"/>
        <v>6.4614228456913514</v>
      </c>
      <c r="D235" s="71">
        <f t="shared" si="49"/>
        <v>27266.730437079532</v>
      </c>
      <c r="E235" s="65">
        <f t="shared" si="50"/>
        <v>-6.0513284181262913E-3</v>
      </c>
      <c r="F235" s="65">
        <f t="shared" si="52"/>
        <v>2.369709437881331E-4</v>
      </c>
      <c r="G235" s="66">
        <f t="shared" si="53"/>
        <v>3.0623389399153686E-3</v>
      </c>
      <c r="H235" s="66">
        <f t="shared" si="54"/>
        <v>7.8200383375325047E-2</v>
      </c>
      <c r="I235" s="67">
        <f t="shared" si="55"/>
        <v>1.0105714873662948</v>
      </c>
      <c r="J235" s="67">
        <f t="shared" si="56"/>
        <v>-3.9574133575238792E-2</v>
      </c>
      <c r="K235" s="65">
        <f t="shared" si="57"/>
        <v>6.0559665497939034E-3</v>
      </c>
      <c r="L235" s="65">
        <f t="shared" si="58"/>
        <v>3.102452500267562</v>
      </c>
      <c r="M235" s="66">
        <f t="shared" si="59"/>
        <v>7.8260321235161925E-2</v>
      </c>
      <c r="N235" s="66">
        <f t="shared" si="60"/>
        <v>1.5316561734726655</v>
      </c>
      <c r="O235" s="67">
        <f t="shared" si="61"/>
        <v>1.0113460550800384</v>
      </c>
      <c r="P235" s="67">
        <f t="shared" si="62"/>
        <v>-3.9140153322231253E-2</v>
      </c>
    </row>
    <row r="236" spans="1:16">
      <c r="A236" s="68">
        <f t="shared" si="63"/>
        <v>12.982765531062061</v>
      </c>
      <c r="B236" s="71">
        <f t="shared" si="51"/>
        <v>-166.55220083453315</v>
      </c>
      <c r="C236" s="71">
        <f t="shared" si="48"/>
        <v>6.4913827655310303</v>
      </c>
      <c r="D236" s="71">
        <f t="shared" si="49"/>
        <v>27781.7736530353</v>
      </c>
      <c r="E236" s="65">
        <f t="shared" si="50"/>
        <v>-5.9950168378229687E-3</v>
      </c>
      <c r="F236" s="65">
        <f t="shared" si="52"/>
        <v>2.3365616776673339E-4</v>
      </c>
      <c r="G236" s="66">
        <f t="shared" si="53"/>
        <v>3.0335032410020004E-3</v>
      </c>
      <c r="H236" s="66">
        <f t="shared" si="54"/>
        <v>7.7831897960224716E-2</v>
      </c>
      <c r="I236" s="67">
        <f t="shared" si="55"/>
        <v>1.010473282055145</v>
      </c>
      <c r="J236" s="67">
        <f t="shared" si="56"/>
        <v>-3.9383261315645818E-2</v>
      </c>
      <c r="K236" s="65">
        <f t="shared" si="57"/>
        <v>5.9995684920264346E-3</v>
      </c>
      <c r="L236" s="65">
        <f t="shared" si="58"/>
        <v>3.1026373062470571</v>
      </c>
      <c r="M236" s="66">
        <f t="shared" si="59"/>
        <v>7.7890991019526776E-2</v>
      </c>
      <c r="N236" s="66">
        <f t="shared" si="60"/>
        <v>1.5318409794521606</v>
      </c>
      <c r="O236" s="67">
        <f t="shared" si="61"/>
        <v>1.0112404733885769</v>
      </c>
      <c r="P236" s="67">
        <f t="shared" si="62"/>
        <v>-3.8955347342736021E-2</v>
      </c>
    </row>
    <row r="237" spans="1:16">
      <c r="A237" s="68">
        <f t="shared" si="63"/>
        <v>13.042685370741419</v>
      </c>
      <c r="B237" s="71">
        <f t="shared" si="51"/>
        <v>-168.11164168015222</v>
      </c>
      <c r="C237" s="71">
        <f t="shared" si="48"/>
        <v>6.5213426853707093</v>
      </c>
      <c r="D237" s="71">
        <f t="shared" si="49"/>
        <v>28304.051978815929</v>
      </c>
      <c r="E237" s="65">
        <f t="shared" si="50"/>
        <v>-5.9394902823798794E-3</v>
      </c>
      <c r="F237" s="65">
        <f t="shared" si="52"/>
        <v>2.3040314829309903E-4</v>
      </c>
      <c r="G237" s="66">
        <f t="shared" si="53"/>
        <v>3.0050757716151683E-3</v>
      </c>
      <c r="H237" s="66">
        <f t="shared" si="54"/>
        <v>7.7466903015656868E-2</v>
      </c>
      <c r="I237" s="67">
        <f t="shared" si="55"/>
        <v>1.0103764426789521</v>
      </c>
      <c r="J237" s="67">
        <f t="shared" si="56"/>
        <v>-3.9194257804414635E-2</v>
      </c>
      <c r="K237" s="65">
        <f t="shared" si="57"/>
        <v>5.9439574716873929E-3</v>
      </c>
      <c r="L237" s="65">
        <f t="shared" si="58"/>
        <v>3.1028203563987047</v>
      </c>
      <c r="M237" s="66">
        <f t="shared" si="59"/>
        <v>7.7525167160286318E-2</v>
      </c>
      <c r="N237" s="66">
        <f t="shared" si="60"/>
        <v>1.5320240296038081</v>
      </c>
      <c r="O237" s="67">
        <f t="shared" si="61"/>
        <v>1.0111363635857493</v>
      </c>
      <c r="P237" s="67">
        <f t="shared" si="62"/>
        <v>-3.8772297191088448E-2</v>
      </c>
    </row>
    <row r="238" spans="1:16">
      <c r="A238" s="68">
        <f t="shared" si="63"/>
        <v>13.102605210420776</v>
      </c>
      <c r="B238" s="71">
        <f t="shared" si="51"/>
        <v>-169.67826330014569</v>
      </c>
      <c r="C238" s="71">
        <f t="shared" si="48"/>
        <v>6.5513026052103882</v>
      </c>
      <c r="D238" s="71">
        <f t="shared" si="49"/>
        <v>28833.632602378602</v>
      </c>
      <c r="E238" s="65">
        <f t="shared" si="50"/>
        <v>-5.8847341797005574E-3</v>
      </c>
      <c r="F238" s="65">
        <f t="shared" si="52"/>
        <v>2.2721044883779038E-4</v>
      </c>
      <c r="G238" s="66">
        <f t="shared" si="53"/>
        <v>2.9770488108040753E-3</v>
      </c>
      <c r="H238" s="66">
        <f t="shared" si="54"/>
        <v>7.7105348724885753E-2</v>
      </c>
      <c r="I238" s="67">
        <f t="shared" si="55"/>
        <v>1.010280943953999</v>
      </c>
      <c r="J238" s="67">
        <f t="shared" si="56"/>
        <v>-3.9007095260118453E-2</v>
      </c>
      <c r="K238" s="65">
        <f t="shared" si="57"/>
        <v>5.8891188605594523E-3</v>
      </c>
      <c r="L238" s="65">
        <f t="shared" si="58"/>
        <v>3.1030016758799723</v>
      </c>
      <c r="M238" s="66">
        <f t="shared" si="59"/>
        <v>7.7162799467153542E-2</v>
      </c>
      <c r="N238" s="66">
        <f t="shared" si="60"/>
        <v>1.5322053490850758</v>
      </c>
      <c r="O238" s="67">
        <f t="shared" si="61"/>
        <v>1.0110336983489794</v>
      </c>
      <c r="P238" s="67">
        <f t="shared" si="62"/>
        <v>-3.8590977709820923E-2</v>
      </c>
    </row>
    <row r="239" spans="1:16">
      <c r="A239" s="68">
        <f t="shared" si="63"/>
        <v>13.162525050100134</v>
      </c>
      <c r="B239" s="71">
        <f t="shared" si="51"/>
        <v>-171.25206569451353</v>
      </c>
      <c r="C239" s="71">
        <f t="shared" si="48"/>
        <v>6.5812625250500671</v>
      </c>
      <c r="D239" s="71">
        <f t="shared" si="49"/>
        <v>29370.583021061608</v>
      </c>
      <c r="E239" s="65">
        <f t="shared" si="50"/>
        <v>-5.8307342953222577E-3</v>
      </c>
      <c r="F239" s="65">
        <f t="shared" si="52"/>
        <v>2.2407667291897651E-4</v>
      </c>
      <c r="G239" s="66">
        <f t="shared" si="53"/>
        <v>2.9494148204391225E-3</v>
      </c>
      <c r="H239" s="66">
        <f t="shared" si="54"/>
        <v>7.6747186222657165E-2</v>
      </c>
      <c r="I239" s="67">
        <f t="shared" si="55"/>
        <v>1.0101867611804249</v>
      </c>
      <c r="J239" s="67">
        <f t="shared" si="56"/>
        <v>-3.8821746457166538E-2</v>
      </c>
      <c r="K239" s="65">
        <f t="shared" si="57"/>
        <v>5.835038369881862E-3</v>
      </c>
      <c r="L239" s="65">
        <f t="shared" si="58"/>
        <v>3.1031812893655557</v>
      </c>
      <c r="M239" s="66">
        <f t="shared" si="59"/>
        <v>7.6803838711865469E-2</v>
      </c>
      <c r="N239" s="66">
        <f t="shared" si="60"/>
        <v>1.5323849625706591</v>
      </c>
      <c r="O239" s="67">
        <f t="shared" si="61"/>
        <v>1.0109324509887798</v>
      </c>
      <c r="P239" s="67">
        <f t="shared" si="62"/>
        <v>-3.8411364224237424E-2</v>
      </c>
    </row>
    <row r="240" spans="1:16">
      <c r="A240" s="68">
        <f t="shared" si="63"/>
        <v>13.222444889779492</v>
      </c>
      <c r="B240" s="71">
        <f t="shared" si="51"/>
        <v>-172.83304886325581</v>
      </c>
      <c r="C240" s="71">
        <f t="shared" si="48"/>
        <v>6.6112224448897461</v>
      </c>
      <c r="D240" s="71">
        <f t="shared" si="49"/>
        <v>29914.971041584384</v>
      </c>
      <c r="E240" s="65">
        <f t="shared" si="50"/>
        <v>-5.777476723042887E-3</v>
      </c>
      <c r="F240" s="65">
        <f t="shared" si="52"/>
        <v>2.2100046280170481E-4</v>
      </c>
      <c r="G240" s="66">
        <f t="shared" si="53"/>
        <v>2.9221664400113046E-3</v>
      </c>
      <c r="H240" s="66">
        <f t="shared" si="54"/>
        <v>7.6392367572418393E-2</v>
      </c>
      <c r="I240" s="67">
        <f t="shared" si="55"/>
        <v>1.0100938702260802</v>
      </c>
      <c r="J240" s="67">
        <f t="shared" si="56"/>
        <v>-3.8638184711812608E-2</v>
      </c>
      <c r="K240" s="65">
        <f t="shared" si="57"/>
        <v>5.7817020409098342E-3</v>
      </c>
      <c r="L240" s="65">
        <f t="shared" si="58"/>
        <v>3.1033592210590011</v>
      </c>
      <c r="M240" s="66">
        <f t="shared" si="59"/>
        <v>7.6448236605055897E-2</v>
      </c>
      <c r="N240" s="66">
        <f t="shared" si="60"/>
        <v>1.5325628942641047</v>
      </c>
      <c r="O240" s="67">
        <f t="shared" si="61"/>
        <v>1.010832595431175</v>
      </c>
      <c r="P240" s="67">
        <f t="shared" si="62"/>
        <v>-3.8233432530791839E-2</v>
      </c>
    </row>
    <row r="241" spans="1:16">
      <c r="A241" s="68">
        <f t="shared" si="63"/>
        <v>13.28236472945885</v>
      </c>
      <c r="B241" s="71">
        <f t="shared" si="51"/>
        <v>-174.42121280637247</v>
      </c>
      <c r="C241" s="71">
        <f t="shared" si="48"/>
        <v>6.641182364729425</v>
      </c>
      <c r="D241" s="71">
        <f t="shared" si="49"/>
        <v>30466.864780047461</v>
      </c>
      <c r="E241" s="65">
        <f t="shared" si="50"/>
        <v>-5.7249478758510039E-3</v>
      </c>
      <c r="F241" s="65">
        <f t="shared" si="52"/>
        <v>2.1798049824538196E-4</v>
      </c>
      <c r="G241" s="66">
        <f t="shared" si="53"/>
        <v>2.8952964816043279E-3</v>
      </c>
      <c r="H241" s="66">
        <f t="shared" si="54"/>
        <v>7.6040845744193744E-2</v>
      </c>
      <c r="I241" s="67">
        <f t="shared" si="55"/>
        <v>1.0100022475109001</v>
      </c>
      <c r="J241" s="67">
        <f t="shared" si="56"/>
        <v>-3.8456383868587629E-2</v>
      </c>
      <c r="K241" s="65">
        <f t="shared" si="57"/>
        <v>5.7290962357797962E-3</v>
      </c>
      <c r="L241" s="65">
        <f t="shared" si="58"/>
        <v>3.1035354947039901</v>
      </c>
      <c r="M241" s="66">
        <f t="shared" si="59"/>
        <v>7.6095945773797025E-2</v>
      </c>
      <c r="N241" s="66">
        <f t="shared" si="60"/>
        <v>1.5327391679090936</v>
      </c>
      <c r="O241" s="67">
        <f t="shared" si="61"/>
        <v>1.0107341062006949</v>
      </c>
      <c r="P241" s="67">
        <f t="shared" si="62"/>
        <v>-3.8057158885803043E-2</v>
      </c>
    </row>
    <row r="242" spans="1:16">
      <c r="A242" s="68">
        <f t="shared" si="63"/>
        <v>13.342284569138208</v>
      </c>
      <c r="B242" s="71">
        <f t="shared" si="51"/>
        <v>-176.01655752386353</v>
      </c>
      <c r="C242" s="71">
        <f t="shared" si="48"/>
        <v>6.671142284569104</v>
      </c>
      <c r="D242" s="71">
        <f t="shared" si="49"/>
        <v>31026.332661932523</v>
      </c>
      <c r="E242" s="65">
        <f t="shared" si="50"/>
        <v>-5.6731344771477118E-3</v>
      </c>
      <c r="F242" s="65">
        <f t="shared" si="52"/>
        <v>2.1501549529745749E-4</v>
      </c>
      <c r="G242" s="66">
        <f t="shared" si="53"/>
        <v>2.868797925032876E-3</v>
      </c>
      <c r="H242" s="66">
        <f t="shared" si="54"/>
        <v>7.5692574593093864E-2</v>
      </c>
      <c r="I242" s="67">
        <f t="shared" si="55"/>
        <v>1.0099118699917791</v>
      </c>
      <c r="J242" s="67">
        <f t="shared" si="56"/>
        <v>-3.8276318287141849E-2</v>
      </c>
      <c r="K242" s="65">
        <f t="shared" si="57"/>
        <v>5.6772076286692261E-3</v>
      </c>
      <c r="L242" s="65">
        <f t="shared" si="58"/>
        <v>3.1037101335952979</v>
      </c>
      <c r="M242" s="66">
        <f t="shared" si="59"/>
        <v>7.5746919739787116E-2</v>
      </c>
      <c r="N242" s="66">
        <f t="shared" si="60"/>
        <v>1.5329138068004016</v>
      </c>
      <c r="O242" s="67">
        <f t="shared" si="61"/>
        <v>1.0106369584039121</v>
      </c>
      <c r="P242" s="67">
        <f t="shared" si="62"/>
        <v>-3.7882519994495135E-2</v>
      </c>
    </row>
    <row r="243" spans="1:16">
      <c r="A243" s="68">
        <f t="shared" si="63"/>
        <v>13.402204408817566</v>
      </c>
      <c r="B243" s="71">
        <f t="shared" si="51"/>
        <v>-177.61908301572899</v>
      </c>
      <c r="C243" s="71">
        <f t="shared" si="48"/>
        <v>6.7011022044087829</v>
      </c>
      <c r="D243" s="71">
        <f t="shared" si="49"/>
        <v>31593.443422102358</v>
      </c>
      <c r="E243" s="65">
        <f t="shared" si="50"/>
        <v>-5.6220235522497367E-3</v>
      </c>
      <c r="F243" s="65">
        <f t="shared" si="52"/>
        <v>2.1210420513139696E-4</v>
      </c>
      <c r="G243" s="66">
        <f t="shared" si="53"/>
        <v>2.8426639131407536E-3</v>
      </c>
      <c r="H243" s="66">
        <f t="shared" si="54"/>
        <v>7.5347508838437618E-2</v>
      </c>
      <c r="I243" s="67">
        <f t="shared" si="55"/>
        <v>1.0098227151479291</v>
      </c>
      <c r="J243" s="67">
        <f t="shared" si="56"/>
        <v>-3.8097962829481601E-2</v>
      </c>
      <c r="K243" s="65">
        <f t="shared" si="57"/>
        <v>5.6260231972402293E-3</v>
      </c>
      <c r="L243" s="65">
        <f t="shared" si="58"/>
        <v>3.1038831605894415</v>
      </c>
      <c r="M243" s="66">
        <f t="shared" si="59"/>
        <v>7.5401112898162898E-2</v>
      </c>
      <c r="N243" s="66">
        <f t="shared" si="60"/>
        <v>1.5330868337945449</v>
      </c>
      <c r="O243" s="67">
        <f t="shared" si="61"/>
        <v>1.0105411277135099</v>
      </c>
      <c r="P243" s="67">
        <f t="shared" si="62"/>
        <v>-3.7709493000351792E-2</v>
      </c>
    </row>
    <row r="244" spans="1:16">
      <c r="A244" s="68">
        <f t="shared" si="63"/>
        <v>13.462124248496924</v>
      </c>
      <c r="B244" s="71">
        <f t="shared" si="51"/>
        <v>-179.22878928196886</v>
      </c>
      <c r="C244" s="71">
        <f t="shared" si="48"/>
        <v>6.7310621242484618</v>
      </c>
      <c r="D244" s="71">
        <f t="shared" si="49"/>
        <v>32168.266104800889</v>
      </c>
      <c r="E244" s="65">
        <f t="shared" si="50"/>
        <v>-5.571602420163399E-3</v>
      </c>
      <c r="F244" s="65">
        <f t="shared" si="52"/>
        <v>2.092454129271176E-4</v>
      </c>
      <c r="G244" s="66">
        <f t="shared" si="53"/>
        <v>2.8168877472529016E-3</v>
      </c>
      <c r="H244" s="66">
        <f t="shared" si="54"/>
        <v>7.5005604043465846E-2</v>
      </c>
      <c r="I244" s="67">
        <f t="shared" si="55"/>
        <v>1.0097347609667005</v>
      </c>
      <c r="J244" s="67">
        <f t="shared" si="56"/>
        <v>-3.7921292847587162E-2</v>
      </c>
      <c r="K244" s="65">
        <f t="shared" si="57"/>
        <v>5.5755302143564505E-3</v>
      </c>
      <c r="L244" s="65">
        <f t="shared" si="58"/>
        <v>3.1040545981150185</v>
      </c>
      <c r="M244" s="66">
        <f t="shared" si="59"/>
        <v>7.5058480496915228E-2</v>
      </c>
      <c r="N244" s="66">
        <f t="shared" si="60"/>
        <v>1.5332582713201222</v>
      </c>
      <c r="O244" s="67">
        <f t="shared" si="61"/>
        <v>1.0104465903528559</v>
      </c>
      <c r="P244" s="67">
        <f t="shared" si="62"/>
        <v>-3.7538055474774443E-2</v>
      </c>
    </row>
    <row r="245" spans="1:16">
      <c r="A245" s="68">
        <f t="shared" si="63"/>
        <v>13.522044088176282</v>
      </c>
      <c r="B245" s="71">
        <f t="shared" si="51"/>
        <v>-180.84567632258313</v>
      </c>
      <c r="C245" s="71">
        <f t="shared" si="48"/>
        <v>6.7610220440881408</v>
      </c>
      <c r="D245" s="71">
        <f t="shared" si="49"/>
        <v>32750.87006365315</v>
      </c>
      <c r="E245" s="65">
        <f t="shared" si="50"/>
        <v>-5.5218586856196324E-3</v>
      </c>
      <c r="F245" s="65">
        <f t="shared" si="52"/>
        <v>2.0643793679214374E-4</v>
      </c>
      <c r="G245" s="66">
        <f t="shared" si="53"/>
        <v>2.7914628827755161E-3</v>
      </c>
      <c r="H245" s="66">
        <f t="shared" si="54"/>
        <v>7.4666816595627808E-2</v>
      </c>
      <c r="I245" s="67">
        <f t="shared" si="55"/>
        <v>1.0096479859298517</v>
      </c>
      <c r="J245" s="67">
        <f t="shared" si="56"/>
        <v>-3.7746284171398185E-2</v>
      </c>
      <c r="K245" s="65">
        <f t="shared" si="57"/>
        <v>5.5257162400633615E-3</v>
      </c>
      <c r="L245" s="65">
        <f t="shared" si="58"/>
        <v>3.1042244681827591</v>
      </c>
      <c r="M245" s="66">
        <f t="shared" si="59"/>
        <v>7.4718978616888448E-2</v>
      </c>
      <c r="N245" s="66">
        <f t="shared" si="60"/>
        <v>1.5334281413878625</v>
      </c>
      <c r="O245" s="67">
        <f t="shared" si="61"/>
        <v>1.0103533230810664</v>
      </c>
      <c r="P245" s="67">
        <f t="shared" si="62"/>
        <v>-3.736818540703403E-2</v>
      </c>
    </row>
    <row r="246" spans="1:16">
      <c r="A246" s="68">
        <f t="shared" si="63"/>
        <v>13.581963927855639</v>
      </c>
      <c r="B246" s="71">
        <f t="shared" si="51"/>
        <v>-182.46974413757178</v>
      </c>
      <c r="C246" s="71">
        <f t="shared" si="48"/>
        <v>6.7909819639278197</v>
      </c>
      <c r="D246" s="71">
        <f t="shared" si="49"/>
        <v>33341.324961665305</v>
      </c>
      <c r="E246" s="65">
        <f t="shared" si="50"/>
        <v>-5.472780231360606E-3</v>
      </c>
      <c r="F246" s="65">
        <f t="shared" si="52"/>
        <v>2.0368062672181908E-4</v>
      </c>
      <c r="G246" s="66">
        <f t="shared" si="53"/>
        <v>2.7663829249387761E-3</v>
      </c>
      <c r="H246" s="66">
        <f t="shared" si="54"/>
        <v>7.4331103687421185E-2</v>
      </c>
      <c r="I246" s="67">
        <f t="shared" si="55"/>
        <v>1.0095623690002518</v>
      </c>
      <c r="J246" s="67">
        <f t="shared" si="56"/>
        <v>-3.7572913097154235E-2</v>
      </c>
      <c r="K246" s="65">
        <f t="shared" si="57"/>
        <v>5.4765691138223792E-3</v>
      </c>
      <c r="L246" s="65">
        <f t="shared" si="58"/>
        <v>3.1043927923952865</v>
      </c>
      <c r="M246" s="66">
        <f t="shared" si="59"/>
        <v>7.4382564152343872E-2</v>
      </c>
      <c r="N246" s="66">
        <f t="shared" si="60"/>
        <v>1.53359646560039</v>
      </c>
      <c r="O246" s="67">
        <f t="shared" si="61"/>
        <v>1.0102613031785423</v>
      </c>
      <c r="P246" s="67">
        <f t="shared" si="62"/>
        <v>-3.7199861194506564E-2</v>
      </c>
    </row>
    <row r="247" spans="1:16">
      <c r="A247" s="68">
        <f t="shared" si="63"/>
        <v>13.641883767534997</v>
      </c>
      <c r="B247" s="71">
        <f t="shared" si="51"/>
        <v>-184.10099272693486</v>
      </c>
      <c r="C247" s="71">
        <f t="shared" si="48"/>
        <v>6.8209418837674987</v>
      </c>
      <c r="D247" s="71">
        <f t="shared" si="49"/>
        <v>33939.700771224663</v>
      </c>
      <c r="E247" s="65">
        <f t="shared" si="50"/>
        <v>-5.4243552106688726E-3</v>
      </c>
      <c r="F247" s="65">
        <f t="shared" si="52"/>
        <v>2.0097236359698686E-4</v>
      </c>
      <c r="G247" s="66">
        <f t="shared" si="53"/>
        <v>2.7416416246768766E-3</v>
      </c>
      <c r="H247" s="66">
        <f t="shared" si="54"/>
        <v>7.3998423297767568E-2</v>
      </c>
      <c r="I247" s="67">
        <f t="shared" si="55"/>
        <v>1.0094778896089989</v>
      </c>
      <c r="J247" s="67">
        <f t="shared" si="56"/>
        <v>-3.7401156376077757E-2</v>
      </c>
      <c r="K247" s="65">
        <f t="shared" si="57"/>
        <v>5.4280769469896347E-3</v>
      </c>
      <c r="L247" s="65">
        <f t="shared" si="58"/>
        <v>3.10455959195661</v>
      </c>
      <c r="M247" s="66">
        <f t="shared" si="59"/>
        <v>7.4049194792068812E-2</v>
      </c>
      <c r="N247" s="66">
        <f t="shared" si="60"/>
        <v>1.5337632651617135</v>
      </c>
      <c r="O247" s="67">
        <f t="shared" si="61"/>
        <v>1.0101705084329604</v>
      </c>
      <c r="P247" s="67">
        <f t="shared" si="62"/>
        <v>-3.7033061633183095E-2</v>
      </c>
    </row>
    <row r="248" spans="1:16">
      <c r="A248" s="68">
        <f t="shared" si="63"/>
        <v>13.701803607214355</v>
      </c>
      <c r="B248" s="71">
        <f t="shared" si="51"/>
        <v>-185.73942209067232</v>
      </c>
      <c r="C248" s="71">
        <f t="shared" si="48"/>
        <v>6.8509018036071776</v>
      </c>
      <c r="D248" s="71">
        <f t="shared" si="49"/>
        <v>34546.067774099603</v>
      </c>
      <c r="E248" s="65">
        <f t="shared" si="50"/>
        <v>-5.3765720401303587E-3</v>
      </c>
      <c r="F248" s="65">
        <f t="shared" si="52"/>
        <v>1.9831205821762264E-4</v>
      </c>
      <c r="G248" s="66">
        <f t="shared" si="53"/>
        <v>2.717232874640325E-3</v>
      </c>
      <c r="H248" s="66">
        <f t="shared" si="54"/>
        <v>7.3668734173906E-2</v>
      </c>
      <c r="I248" s="67">
        <f t="shared" si="55"/>
        <v>1.0093945276429406</v>
      </c>
      <c r="J248" s="67">
        <f t="shared" si="56"/>
        <v>-3.7230991203388235E-2</v>
      </c>
      <c r="K248" s="65">
        <f t="shared" si="57"/>
        <v>5.3802281155306076E-3</v>
      </c>
      <c r="L248" s="65">
        <f t="shared" si="58"/>
        <v>3.104724887681348</v>
      </c>
      <c r="M248" s="66">
        <f t="shared" si="59"/>
        <v>7.3718829001013383E-2</v>
      </c>
      <c r="N248" s="66">
        <f t="shared" si="60"/>
        <v>1.5339285608864512</v>
      </c>
      <c r="O248" s="67">
        <f t="shared" si="61"/>
        <v>1.0100809171257032</v>
      </c>
      <c r="P248" s="67">
        <f t="shared" si="62"/>
        <v>-3.6867765908445302E-2</v>
      </c>
    </row>
    <row r="249" spans="1:16">
      <c r="A249" s="68">
        <f t="shared" si="63"/>
        <v>13.761723446893713</v>
      </c>
      <c r="B249" s="71">
        <f t="shared" si="51"/>
        <v>-187.38503222878418</v>
      </c>
      <c r="C249" s="71">
        <f t="shared" si="48"/>
        <v>6.8808617234468565</v>
      </c>
      <c r="D249" s="71">
        <f t="shared" si="49"/>
        <v>35160.496561439679</v>
      </c>
      <c r="E249" s="65">
        <f t="shared" si="50"/>
        <v>-5.3294193926228077E-3</v>
      </c>
      <c r="F249" s="65">
        <f t="shared" si="52"/>
        <v>1.9569865037096944E-4</v>
      </c>
      <c r="G249" s="66">
        <f t="shared" si="53"/>
        <v>2.693150705335625E-3</v>
      </c>
      <c r="H249" s="66">
        <f t="shared" si="54"/>
        <v>7.334199581378735E-2</v>
      </c>
      <c r="I249" s="67">
        <f t="shared" si="55"/>
        <v>1.009312263432578</v>
      </c>
      <c r="J249" s="67">
        <f t="shared" si="56"/>
        <v>-3.7062395207635615E-2</v>
      </c>
      <c r="K249" s="65">
        <f t="shared" si="57"/>
        <v>5.3330112529621646E-3</v>
      </c>
      <c r="L249" s="65">
        <f t="shared" si="58"/>
        <v>3.1048887000036953</v>
      </c>
      <c r="M249" s="66">
        <f t="shared" si="59"/>
        <v>7.3391426002437449E-2</v>
      </c>
      <c r="N249" s="66">
        <f t="shared" si="60"/>
        <v>1.5340923732087988</v>
      </c>
      <c r="O249" s="67">
        <f t="shared" si="61"/>
        <v>1.0099925080187082</v>
      </c>
      <c r="P249" s="67">
        <f t="shared" si="62"/>
        <v>-3.6703953586097779E-2</v>
      </c>
    </row>
    <row r="250" spans="1:16">
      <c r="A250" s="68">
        <f t="shared" si="63"/>
        <v>13.821643286573071</v>
      </c>
      <c r="B250" s="71">
        <f t="shared" si="51"/>
        <v>-189.03782314127045</v>
      </c>
      <c r="C250" s="71">
        <f t="shared" si="48"/>
        <v>6.9108216432865355</v>
      </c>
      <c r="D250" s="71">
        <f t="shared" si="49"/>
        <v>35783.05803377556</v>
      </c>
      <c r="E250" s="65">
        <f t="shared" si="50"/>
        <v>-5.2828861905217274E-3</v>
      </c>
      <c r="F250" s="65">
        <f t="shared" si="52"/>
        <v>1.9313110793279389E-4</v>
      </c>
      <c r="G250" s="66">
        <f t="shared" si="53"/>
        <v>2.6693892813877199E-3</v>
      </c>
      <c r="H250" s="66">
        <f t="shared" si="54"/>
        <v>7.3018168448954215E-2</v>
      </c>
      <c r="I250" s="67">
        <f t="shared" si="55"/>
        <v>1.0092310777403497</v>
      </c>
      <c r="J250" s="67">
        <f t="shared" si="56"/>
        <v>-3.6895346440342695E-2</v>
      </c>
      <c r="K250" s="65">
        <f t="shared" si="57"/>
        <v>5.2864152435139374E-3</v>
      </c>
      <c r="L250" s="65">
        <f t="shared" si="58"/>
        <v>3.1050510489861445</v>
      </c>
      <c r="M250" s="66">
        <f t="shared" si="59"/>
        <v>7.3066945760551949E-2</v>
      </c>
      <c r="N250" s="66">
        <f t="shared" si="60"/>
        <v>1.5342547221912479</v>
      </c>
      <c r="O250" s="67">
        <f t="shared" si="61"/>
        <v>1.0099052603417316</v>
      </c>
      <c r="P250" s="67">
        <f t="shared" si="62"/>
        <v>-3.6541604603648657E-2</v>
      </c>
    </row>
    <row r="251" spans="1:16">
      <c r="A251" s="68">
        <f t="shared" si="63"/>
        <v>13.881563126252429</v>
      </c>
      <c r="B251" s="71">
        <f t="shared" si="51"/>
        <v>-190.69779482813109</v>
      </c>
      <c r="C251" s="71">
        <f t="shared" si="48"/>
        <v>6.9407815631262144</v>
      </c>
      <c r="D251" s="71">
        <f t="shared" si="49"/>
        <v>36413.823401019014</v>
      </c>
      <c r="E251" s="65">
        <f t="shared" si="50"/>
        <v>-5.2369615991160806E-3</v>
      </c>
      <c r="F251" s="65">
        <f t="shared" si="52"/>
        <v>1.9060842600043975E-4</v>
      </c>
      <c r="G251" s="66">
        <f t="shared" si="53"/>
        <v>2.6459428979207192E-3</v>
      </c>
      <c r="H251" s="66">
        <f t="shared" si="54"/>
        <v>7.2697213027889743E-2</v>
      </c>
      <c r="I251" s="67">
        <f t="shared" si="55"/>
        <v>1.0091509517492718</v>
      </c>
      <c r="J251" s="67">
        <f t="shared" si="56"/>
        <v>-3.6729823365945748E-2</v>
      </c>
      <c r="K251" s="65">
        <f t="shared" si="57"/>
        <v>5.2404292155012284E-3</v>
      </c>
      <c r="L251" s="65">
        <f t="shared" si="58"/>
        <v>3.1052119543279622</v>
      </c>
      <c r="M251" s="66">
        <f t="shared" si="59"/>
        <v>7.2745348963637796E-2</v>
      </c>
      <c r="N251" s="66">
        <f t="shared" si="60"/>
        <v>1.5344156275330658</v>
      </c>
      <c r="O251" s="67">
        <f t="shared" si="61"/>
        <v>1.0098191537799996</v>
      </c>
      <c r="P251" s="67">
        <f t="shared" si="62"/>
        <v>-3.6380699261830775E-2</v>
      </c>
    </row>
    <row r="252" spans="1:16">
      <c r="A252" s="68">
        <f t="shared" si="63"/>
        <v>13.941482965931787</v>
      </c>
      <c r="B252" s="71">
        <f t="shared" si="51"/>
        <v>-192.36494728936617</v>
      </c>
      <c r="C252" s="71">
        <f t="shared" si="48"/>
        <v>6.9707414829658934</v>
      </c>
      <c r="D252" s="71">
        <f t="shared" si="49"/>
        <v>37052.864182462967</v>
      </c>
      <c r="E252" s="65">
        <f t="shared" si="50"/>
        <v>-5.1916350202263727E-3</v>
      </c>
      <c r="F252" s="65">
        <f t="shared" si="52"/>
        <v>1.8812962605641506E-4</v>
      </c>
      <c r="G252" s="66">
        <f t="shared" si="53"/>
        <v>2.6228059770526274E-3</v>
      </c>
      <c r="H252" s="66">
        <f t="shared" si="54"/>
        <v>7.2379091199820902E-2</v>
      </c>
      <c r="I252" s="67">
        <f t="shared" si="55"/>
        <v>1.0090718670519263</v>
      </c>
      <c r="J252" s="67">
        <f t="shared" si="56"/>
        <v>-3.6565804852023279E-2</v>
      </c>
      <c r="K252" s="65">
        <f t="shared" si="57"/>
        <v>5.1950425349020016E-3</v>
      </c>
      <c r="L252" s="65">
        <f t="shared" si="58"/>
        <v>3.1053714353734376</v>
      </c>
      <c r="M252" s="66">
        <f t="shared" si="59"/>
        <v>7.2426597007627352E-2</v>
      </c>
      <c r="N252" s="66">
        <f t="shared" si="60"/>
        <v>1.5345751085785413</v>
      </c>
      <c r="O252" s="67">
        <f t="shared" si="61"/>
        <v>1.0097341684622427</v>
      </c>
      <c r="P252" s="67">
        <f t="shared" si="62"/>
        <v>-3.6221218216355426E-2</v>
      </c>
    </row>
    <row r="253" spans="1:16">
      <c r="A253" s="68">
        <f t="shared" si="63"/>
        <v>14.001402805611145</v>
      </c>
      <c r="B253" s="71">
        <f t="shared" si="51"/>
        <v>-194.03928052497562</v>
      </c>
      <c r="C253" s="71">
        <f t="shared" si="48"/>
        <v>7.0007014028055723</v>
      </c>
      <c r="D253" s="71">
        <f t="shared" si="49"/>
        <v>37700.252206781428</v>
      </c>
      <c r="E253" s="65">
        <f t="shared" si="50"/>
        <v>-5.1468960860180215E-3</v>
      </c>
      <c r="F253" s="65">
        <f t="shared" si="52"/>
        <v>1.8569375516130641E-4</v>
      </c>
      <c r="G253" s="66">
        <f t="shared" si="53"/>
        <v>2.5999730644999846E-3</v>
      </c>
      <c r="H253" s="66">
        <f t="shared" si="54"/>
        <v>7.2063765298961746E-2</v>
      </c>
      <c r="I253" s="67">
        <f t="shared" si="55"/>
        <v>1.008993805639786</v>
      </c>
      <c r="J253" s="67">
        <f t="shared" si="56"/>
        <v>-3.6403270159803491E-2</v>
      </c>
      <c r="K253" s="65">
        <f t="shared" si="57"/>
        <v>5.1502447991307694E-3</v>
      </c>
      <c r="L253" s="65">
        <f t="shared" si="58"/>
        <v>3.1055295111199017</v>
      </c>
      <c r="M253" s="66">
        <f t="shared" si="59"/>
        <v>7.211065198013375E-2</v>
      </c>
      <c r="N253" s="66">
        <f t="shared" si="60"/>
        <v>1.5347331843250054</v>
      </c>
      <c r="O253" s="67">
        <f t="shared" si="61"/>
        <v>1.0096502849490936</v>
      </c>
      <c r="P253" s="67">
        <f t="shared" si="62"/>
        <v>-3.6063142469891264E-2</v>
      </c>
    </row>
    <row r="254" spans="1:16">
      <c r="A254" s="68">
        <f t="shared" si="63"/>
        <v>14.061322645290502</v>
      </c>
      <c r="B254" s="71">
        <f t="shared" si="51"/>
        <v>-195.72079453495948</v>
      </c>
      <c r="C254" s="71">
        <f t="shared" si="48"/>
        <v>7.0306613226452512</v>
      </c>
      <c r="D254" s="71">
        <f t="shared" si="49"/>
        <v>38356.05961202956</v>
      </c>
      <c r="E254" s="65">
        <f t="shared" si="50"/>
        <v>-5.1027346530031934E-3</v>
      </c>
      <c r="F254" s="65">
        <f t="shared" si="52"/>
        <v>1.8329988517486385E-4</v>
      </c>
      <c r="G254" s="66">
        <f t="shared" si="53"/>
        <v>2.5774388262884617E-3</v>
      </c>
      <c r="H254" s="66">
        <f t="shared" si="54"/>
        <v>7.1751198329182378E-2</v>
      </c>
      <c r="I254" s="67">
        <f t="shared" si="55"/>
        <v>1.0089167498928622</v>
      </c>
      <c r="J254" s="67">
        <f t="shared" si="56"/>
        <v>-3.624219893494092E-2</v>
      </c>
      <c r="K254" s="65">
        <f t="shared" si="57"/>
        <v>5.106025831002497E-3</v>
      </c>
      <c r="L254" s="65">
        <f t="shared" si="58"/>
        <v>3.1056862002255317</v>
      </c>
      <c r="M254" s="66">
        <f t="shared" si="59"/>
        <v>7.1797476644913663E-2</v>
      </c>
      <c r="N254" s="66">
        <f t="shared" si="60"/>
        <v>1.5348898734306353</v>
      </c>
      <c r="O254" s="67">
        <f t="shared" si="61"/>
        <v>1.0095674842218405</v>
      </c>
      <c r="P254" s="67">
        <f t="shared" si="62"/>
        <v>-3.5906453364261251E-2</v>
      </c>
    </row>
    <row r="255" spans="1:16">
      <c r="A255" s="68">
        <f t="shared" si="63"/>
        <v>14.12124248496986</v>
      </c>
      <c r="B255" s="71">
        <f t="shared" si="51"/>
        <v>-197.40948931931774</v>
      </c>
      <c r="C255" s="71">
        <f t="shared" si="48"/>
        <v>7.0606212424849302</v>
      </c>
      <c r="D255" s="71">
        <f t="shared" si="49"/>
        <v>39020.358845643656</v>
      </c>
      <c r="E255" s="65">
        <f t="shared" si="50"/>
        <v>-5.0591407962245613E-3</v>
      </c>
      <c r="F255" s="65">
        <f t="shared" si="52"/>
        <v>1.8094711200415315E-4</v>
      </c>
      <c r="G255" s="66">
        <f t="shared" si="53"/>
        <v>2.555198045565647E-3</v>
      </c>
      <c r="H255" s="66">
        <f t="shared" si="54"/>
        <v>7.1441353949090527E-2</v>
      </c>
      <c r="I255" s="67">
        <f t="shared" si="55"/>
        <v>1.0088406825696665</v>
      </c>
      <c r="J255" s="67">
        <f t="shared" si="56"/>
        <v>-3.608257119855357E-2</v>
      </c>
      <c r="K255" s="65">
        <f t="shared" si="57"/>
        <v>5.0623756728799107E-3</v>
      </c>
      <c r="L255" s="65">
        <f t="shared" si="58"/>
        <v>3.1058415210169423</v>
      </c>
      <c r="M255" s="66">
        <f t="shared" si="59"/>
        <v>7.1487034426749696E-2</v>
      </c>
      <c r="N255" s="66">
        <f t="shared" si="60"/>
        <v>1.535045194222046</v>
      </c>
      <c r="O255" s="67">
        <f t="shared" si="61"/>
        <v>1.0094857476715209</v>
      </c>
      <c r="P255" s="67">
        <f t="shared" si="62"/>
        <v>-3.5751132572850647E-2</v>
      </c>
    </row>
    <row r="256" spans="1:16">
      <c r="A256" s="68">
        <f t="shared" si="63"/>
        <v>14.181162324649218</v>
      </c>
      <c r="B256" s="71">
        <f t="shared" si="51"/>
        <v>-199.10536487805041</v>
      </c>
      <c r="C256" s="71">
        <f t="shared" si="48"/>
        <v>7.0905811623246091</v>
      </c>
      <c r="D256" s="71">
        <f t="shared" si="49"/>
        <v>39693.222664441098</v>
      </c>
      <c r="E256" s="65">
        <f t="shared" si="50"/>
        <v>-5.0161048036146882E-3</v>
      </c>
      <c r="F256" s="65">
        <f t="shared" si="52"/>
        <v>1.7863455487771864E-4</v>
      </c>
      <c r="G256" s="66">
        <f t="shared" si="53"/>
        <v>2.5332456195123866E-3</v>
      </c>
      <c r="H256" s="66">
        <f t="shared" si="54"/>
        <v>7.113419645751258E-2</v>
      </c>
      <c r="I256" s="67">
        <f t="shared" si="55"/>
        <v>1.0087655867974732</v>
      </c>
      <c r="J256" s="67">
        <f t="shared" si="56"/>
        <v>-3.5924367338511724E-2</v>
      </c>
      <c r="K256" s="65">
        <f t="shared" si="57"/>
        <v>5.019284580997845E-3</v>
      </c>
      <c r="L256" s="65">
        <f t="shared" si="58"/>
        <v>3.1059954914965737</v>
      </c>
      <c r="M256" s="66">
        <f t="shared" si="59"/>
        <v>7.117928939673937E-2</v>
      </c>
      <c r="N256" s="66">
        <f t="shared" si="60"/>
        <v>1.5351991647016772</v>
      </c>
      <c r="O256" s="67">
        <f t="shared" si="61"/>
        <v>1.0094050570883439</v>
      </c>
      <c r="P256" s="67">
        <f t="shared" si="62"/>
        <v>-3.5597162093219462E-2</v>
      </c>
    </row>
    <row r="257" spans="1:16">
      <c r="A257" s="68">
        <f t="shared" si="63"/>
        <v>14.241082164328576</v>
      </c>
      <c r="B257" s="71">
        <f t="shared" si="51"/>
        <v>-200.80842121115748</v>
      </c>
      <c r="C257" s="71">
        <f t="shared" si="48"/>
        <v>7.120541082164288</v>
      </c>
      <c r="D257" s="71">
        <f t="shared" si="49"/>
        <v>40374.724134620432</v>
      </c>
      <c r="E257" s="65">
        <f t="shared" si="50"/>
        <v>-4.9736171705249792E-3</v>
      </c>
      <c r="F257" s="65">
        <f t="shared" si="52"/>
        <v>1.763613556447456E-4</v>
      </c>
      <c r="G257" s="66">
        <f t="shared" si="53"/>
        <v>2.5115765563491956E-3</v>
      </c>
      <c r="H257" s="66">
        <f t="shared" si="54"/>
        <v>7.0829690779361645E-2</v>
      </c>
      <c r="I257" s="67">
        <f t="shared" si="55"/>
        <v>1.0086914460628753</v>
      </c>
      <c r="J257" s="67">
        <f t="shared" si="56"/>
        <v>-3.5767568100970315E-2</v>
      </c>
      <c r="K257" s="65">
        <f t="shared" si="57"/>
        <v>4.9767430199585102E-3</v>
      </c>
      <c r="L257" s="65">
        <f t="shared" si="58"/>
        <v>3.1061481293498803</v>
      </c>
      <c r="M257" s="66">
        <f t="shared" si="59"/>
        <v>7.0874206257977884E-2</v>
      </c>
      <c r="N257" s="66">
        <f t="shared" si="60"/>
        <v>1.5353518025549839</v>
      </c>
      <c r="O257" s="67">
        <f t="shared" si="61"/>
        <v>1.0093253946514336</v>
      </c>
      <c r="P257" s="67">
        <f t="shared" si="62"/>
        <v>-3.5444524239912789E-2</v>
      </c>
    </row>
    <row r="258" spans="1:16">
      <c r="A258" s="68">
        <f t="shared" si="63"/>
        <v>14.301002004007934</v>
      </c>
      <c r="B258" s="71">
        <f t="shared" si="51"/>
        <v>-202.51865831863896</v>
      </c>
      <c r="C258" s="71">
        <f t="shared" si="48"/>
        <v>7.150501002003967</v>
      </c>
      <c r="D258" s="71">
        <f t="shared" si="49"/>
        <v>41064.936631761295</v>
      </c>
      <c r="E258" s="65">
        <f t="shared" si="50"/>
        <v>-4.9316685944184018E-3</v>
      </c>
      <c r="F258" s="65">
        <f t="shared" si="52"/>
        <v>1.7412667809825569E-4</v>
      </c>
      <c r="G258" s="66">
        <f t="shared" si="53"/>
        <v>2.4901859724343993E-3</v>
      </c>
      <c r="H258" s="66">
        <f t="shared" si="54"/>
        <v>7.0527802451880561E-2</v>
      </c>
      <c r="I258" s="67">
        <f t="shared" si="55"/>
        <v>1.0086182442026197</v>
      </c>
      <c r="J258" s="67">
        <f t="shared" si="56"/>
        <v>-3.561215458213679E-2</v>
      </c>
      <c r="K258" s="65">
        <f t="shared" si="57"/>
        <v>4.9347416573918348E-3</v>
      </c>
      <c r="L258" s="65">
        <f t="shared" si="58"/>
        <v>3.1062994519523301</v>
      </c>
      <c r="M258" s="66">
        <f t="shared" si="59"/>
        <v>7.0571750331622066E-2</v>
      </c>
      <c r="N258" s="66">
        <f t="shared" si="60"/>
        <v>1.5355031251574336</v>
      </c>
      <c r="O258" s="67">
        <f t="shared" si="61"/>
        <v>1.009246742918875</v>
      </c>
      <c r="P258" s="67">
        <f t="shared" si="62"/>
        <v>-3.529320163746303E-2</v>
      </c>
    </row>
    <row r="259" spans="1:16">
      <c r="A259" s="68">
        <f t="shared" si="63"/>
        <v>14.360921843687292</v>
      </c>
      <c r="B259" s="71">
        <f t="shared" si="51"/>
        <v>-204.23607620049481</v>
      </c>
      <c r="C259" s="71">
        <f t="shared" si="48"/>
        <v>7.1804609218436459</v>
      </c>
      <c r="D259" s="71">
        <f t="shared" si="49"/>
        <v>41763.933840824444</v>
      </c>
      <c r="E259" s="65">
        <f t="shared" si="50"/>
        <v>-4.8902499697203589E-3</v>
      </c>
      <c r="F259" s="65">
        <f t="shared" si="52"/>
        <v>1.7192970732140926E-4</v>
      </c>
      <c r="G259" s="66">
        <f t="shared" si="53"/>
        <v>2.4690690894507892E-3</v>
      </c>
      <c r="H259" s="66">
        <f t="shared" si="54"/>
        <v>7.022849761124822E-2</v>
      </c>
      <c r="I259" s="67">
        <f t="shared" si="55"/>
        <v>1.0085459653947153</v>
      </c>
      <c r="J259" s="67">
        <f t="shared" si="56"/>
        <v>-3.5458108220266932E-2</v>
      </c>
      <c r="K259" s="65">
        <f t="shared" si="57"/>
        <v>4.8932713587751904E-3</v>
      </c>
      <c r="L259" s="65">
        <f t="shared" si="58"/>
        <v>3.1064494763762154</v>
      </c>
      <c r="M259" s="66">
        <f t="shared" si="59"/>
        <v>7.027188754332403E-2</v>
      </c>
      <c r="N259" s="66">
        <f t="shared" si="60"/>
        <v>1.5356531495813188</v>
      </c>
      <c r="O259" s="67">
        <f t="shared" si="61"/>
        <v>1.0091690848180588</v>
      </c>
      <c r="P259" s="67">
        <f t="shared" si="62"/>
        <v>-3.5143177213577848E-2</v>
      </c>
    </row>
    <row r="260" spans="1:16">
      <c r="A260" s="68">
        <f t="shared" si="63"/>
        <v>14.42084168336665</v>
      </c>
      <c r="B260" s="71">
        <f t="shared" si="51"/>
        <v>-205.96067485672506</v>
      </c>
      <c r="C260" s="71">
        <f t="shared" si="48"/>
        <v>7.2104208416833249</v>
      </c>
      <c r="D260" s="71">
        <f t="shared" si="49"/>
        <v>42471.789756151804</v>
      </c>
      <c r="E260" s="65">
        <f t="shared" si="50"/>
        <v>-4.8493523828223601E-3</v>
      </c>
      <c r="F260" s="65">
        <f t="shared" si="52"/>
        <v>1.6976964905602866E-4</v>
      </c>
      <c r="G260" s="66">
        <f t="shared" si="53"/>
        <v>2.4482212316777057E-3</v>
      </c>
      <c r="H260" s="66">
        <f t="shared" si="54"/>
        <v>6.9931742979538081E-2</v>
      </c>
      <c r="I260" s="67">
        <f t="shared" si="55"/>
        <v>1.0084745941498059</v>
      </c>
      <c r="J260" s="67">
        <f t="shared" si="56"/>
        <v>-3.5305410787881096E-2</v>
      </c>
      <c r="K260" s="65">
        <f t="shared" si="57"/>
        <v>4.852323182407115E-3</v>
      </c>
      <c r="L260" s="65">
        <f t="shared" si="58"/>
        <v>3.1065982193972852</v>
      </c>
      <c r="M260" s="66">
        <f t="shared" si="59"/>
        <v>6.9974584410022841E-2</v>
      </c>
      <c r="N260" s="66">
        <f t="shared" si="60"/>
        <v>1.5358018926023884</v>
      </c>
      <c r="O260" s="67">
        <f t="shared" si="61"/>
        <v>1.0090924036363156</v>
      </c>
      <c r="P260" s="67">
        <f t="shared" si="62"/>
        <v>-3.4994434192508105E-2</v>
      </c>
    </row>
    <row r="261" spans="1:16">
      <c r="A261" s="68">
        <f t="shared" si="63"/>
        <v>14.480761523046008</v>
      </c>
      <c r="B261" s="71">
        <f t="shared" si="51"/>
        <v>-207.69245428732972</v>
      </c>
      <c r="C261" s="71">
        <f t="shared" si="48"/>
        <v>7.2403807615230038</v>
      </c>
      <c r="D261" s="71">
        <f t="shared" si="49"/>
        <v>43188.578681466373</v>
      </c>
      <c r="E261" s="65">
        <f t="shared" si="50"/>
        <v>-4.8089671072333142E-3</v>
      </c>
      <c r="F261" s="65">
        <f t="shared" si="52"/>
        <v>1.676457290924947E-4</v>
      </c>
      <c r="G261" s="66">
        <f t="shared" si="53"/>
        <v>2.4276378233455921E-3</v>
      </c>
      <c r="H261" s="66">
        <f t="shared" si="54"/>
        <v>6.9637505852018042E-2</v>
      </c>
      <c r="I261" s="67">
        <f t="shared" si="55"/>
        <v>1.0084041153027941</v>
      </c>
      <c r="J261" s="67">
        <f t="shared" si="56"/>
        <v>-3.5154044384194012E-2</v>
      </c>
      <c r="K261" s="65">
        <f t="shared" si="57"/>
        <v>4.8118883745297859E-3</v>
      </c>
      <c r="L261" s="65">
        <f t="shared" si="58"/>
        <v>3.1067456975012027</v>
      </c>
      <c r="M261" s="66">
        <f t="shared" si="59"/>
        <v>6.9679808027083318E-2</v>
      </c>
      <c r="N261" s="66">
        <f t="shared" si="60"/>
        <v>1.5359493707063061</v>
      </c>
      <c r="O261" s="67">
        <f t="shared" si="61"/>
        <v>1.0090166830118206</v>
      </c>
      <c r="P261" s="67">
        <f t="shared" si="62"/>
        <v>-3.4846956088590481E-2</v>
      </c>
    </row>
    <row r="262" spans="1:16">
      <c r="A262" s="68">
        <f t="shared" si="63"/>
        <v>14.540681362725365</v>
      </c>
      <c r="B262" s="71">
        <f t="shared" si="51"/>
        <v>-209.43141449230879</v>
      </c>
      <c r="C262" s="71">
        <f t="shared" si="48"/>
        <v>7.2703406813626827</v>
      </c>
      <c r="D262" s="71">
        <f t="shared" si="49"/>
        <v>43914.375229872327</v>
      </c>
      <c r="E262" s="65">
        <f t="shared" si="50"/>
        <v>-4.7690855988734441E-3</v>
      </c>
      <c r="F262" s="65">
        <f t="shared" si="52"/>
        <v>1.6555719268020246E-4</v>
      </c>
      <c r="G262" s="66">
        <f t="shared" si="53"/>
        <v>2.4073143860701522E-3</v>
      </c>
      <c r="H262" s="66">
        <f t="shared" si="54"/>
        <v>6.9345754084781025E-2</v>
      </c>
      <c r="I262" s="67">
        <f t="shared" si="55"/>
        <v>1.0083345140047117</v>
      </c>
      <c r="J262" s="67">
        <f t="shared" si="56"/>
        <v>-3.5003991427750916E-2</v>
      </c>
      <c r="K262" s="65">
        <f t="shared" si="57"/>
        <v>4.771958364595214E-3</v>
      </c>
      <c r="L262" s="65">
        <f t="shared" si="58"/>
        <v>3.1068919268898343</v>
      </c>
      <c r="M262" s="66">
        <f t="shared" si="59"/>
        <v>6.9387526055771032E-2</v>
      </c>
      <c r="N262" s="66">
        <f t="shared" si="60"/>
        <v>1.5360956000949377</v>
      </c>
      <c r="O262" s="67">
        <f t="shared" si="61"/>
        <v>1.0089419069247705</v>
      </c>
      <c r="P262" s="67">
        <f t="shared" si="62"/>
        <v>-3.4700726699958911E-2</v>
      </c>
    </row>
    <row r="263" spans="1:16">
      <c r="A263" s="68">
        <f t="shared" si="63"/>
        <v>14.600601202404723</v>
      </c>
      <c r="B263" s="71">
        <f t="shared" si="51"/>
        <v>-211.17755547166226</v>
      </c>
      <c r="C263" s="71">
        <f t="shared" si="48"/>
        <v>7.3003006012023617</v>
      </c>
      <c r="D263" s="71">
        <f t="shared" si="49"/>
        <v>44649.254323854904</v>
      </c>
      <c r="E263" s="65">
        <f t="shared" si="50"/>
        <v>-4.7296994915060819E-3</v>
      </c>
      <c r="F263" s="65">
        <f t="shared" si="52"/>
        <v>1.6350330395779994E-4</v>
      </c>
      <c r="G263" s="66">
        <f t="shared" si="53"/>
        <v>2.3872465363633986E-3</v>
      </c>
      <c r="H263" s="66">
        <f t="shared" si="54"/>
        <v>6.9056456082696713E-2</v>
      </c>
      <c r="I263" s="67">
        <f t="shared" si="55"/>
        <v>1.0082657757148306</v>
      </c>
      <c r="J263" s="67">
        <f t="shared" si="56"/>
        <v>-3.4855234649263947E-2</v>
      </c>
      <c r="K263" s="65">
        <f t="shared" si="57"/>
        <v>4.7325247606703558E-3</v>
      </c>
      <c r="L263" s="65">
        <f t="shared" si="58"/>
        <v>3.1070369234873727</v>
      </c>
      <c r="M263" s="66">
        <f t="shared" si="59"/>
        <v>6.9097706711053725E-2</v>
      </c>
      <c r="N263" s="66">
        <f t="shared" si="60"/>
        <v>1.5362405966924764</v>
      </c>
      <c r="O263" s="67">
        <f t="shared" si="61"/>
        <v>1.00886805968882</v>
      </c>
      <c r="P263" s="67">
        <f t="shared" si="62"/>
        <v>-3.4555730102420225E-2</v>
      </c>
    </row>
    <row r="264" spans="1:16">
      <c r="A264" s="68">
        <f t="shared" si="63"/>
        <v>14.660521042084081</v>
      </c>
      <c r="B264" s="71">
        <f t="shared" si="51"/>
        <v>-212.93087722539011</v>
      </c>
      <c r="C264" s="71">
        <f t="shared" si="48"/>
        <v>7.3302605210420406</v>
      </c>
      <c r="D264" s="71">
        <f t="shared" si="49"/>
        <v>45393.291195280501</v>
      </c>
      <c r="E264" s="65">
        <f t="shared" si="50"/>
        <v>-4.6908005923026862E-3</v>
      </c>
      <c r="F264" s="65">
        <f t="shared" si="52"/>
        <v>1.6148334540246249E-4</v>
      </c>
      <c r="G264" s="66">
        <f t="shared" si="53"/>
        <v>2.3674299832189328E-3</v>
      </c>
      <c r="H264" s="66">
        <f t="shared" si="54"/>
        <v>6.8769580787674006E-2</v>
      </c>
      <c r="I264" s="67">
        <f t="shared" si="55"/>
        <v>1.0081978861929959</v>
      </c>
      <c r="J264" s="67">
        <f t="shared" si="56"/>
        <v>-3.4707757084641931E-2</v>
      </c>
      <c r="K264" s="65">
        <f t="shared" si="57"/>
        <v>4.6935793449764543E-3</v>
      </c>
      <c r="L264" s="65">
        <f t="shared" si="58"/>
        <v>3.1071807029463043</v>
      </c>
      <c r="M264" s="66">
        <f t="shared" si="59"/>
        <v>6.8810318749718533E-2</v>
      </c>
      <c r="N264" s="66">
        <f t="shared" si="60"/>
        <v>1.536384376151408</v>
      </c>
      <c r="O264" s="67">
        <f t="shared" si="61"/>
        <v>1.0087951259427612</v>
      </c>
      <c r="P264" s="67">
        <f t="shared" si="62"/>
        <v>-3.4411950643488606E-2</v>
      </c>
    </row>
    <row r="265" spans="1:16">
      <c r="A265" s="68">
        <f t="shared" si="63"/>
        <v>14.720440881763439</v>
      </c>
      <c r="B265" s="71">
        <f t="shared" si="51"/>
        <v>-214.69137975349238</v>
      </c>
      <c r="C265" s="71">
        <f t="shared" si="48"/>
        <v>7.3602204408817196</v>
      </c>
      <c r="D265" s="71">
        <f t="shared" si="49"/>
        <v>46146.56138539665</v>
      </c>
      <c r="E265" s="65">
        <f t="shared" si="50"/>
        <v>-4.6523808775366902E-3</v>
      </c>
      <c r="F265" s="65">
        <f t="shared" si="52"/>
        <v>1.5949661729748959E-4</v>
      </c>
      <c r="G265" s="66">
        <f t="shared" si="53"/>
        <v>2.3478605257689434E-3</v>
      </c>
      <c r="H265" s="66">
        <f t="shared" si="54"/>
        <v>6.8485097667225561E-2</v>
      </c>
      <c r="I265" s="67">
        <f t="shared" si="55"/>
        <v>1.0081308314921891</v>
      </c>
      <c r="J265" s="67">
        <f t="shared" si="56"/>
        <v>-3.456154206820776E-2</v>
      </c>
      <c r="K265" s="65">
        <f t="shared" si="57"/>
        <v>4.6551140695581675E-3</v>
      </c>
      <c r="L265" s="65">
        <f t="shared" si="58"/>
        <v>3.1073232806532189</v>
      </c>
      <c r="M265" s="66">
        <f t="shared" si="59"/>
        <v>6.8525331458796232E-2</v>
      </c>
      <c r="N265" s="66">
        <f t="shared" si="60"/>
        <v>1.5365269538583226</v>
      </c>
      <c r="O265" s="67">
        <f t="shared" si="61"/>
        <v>1.0087230906424542</v>
      </c>
      <c r="P265" s="67">
        <f t="shared" si="62"/>
        <v>-3.4269372936574109E-2</v>
      </c>
    </row>
    <row r="266" spans="1:16">
      <c r="A266" s="68">
        <f t="shared" si="63"/>
        <v>14.780360721442797</v>
      </c>
      <c r="B266" s="71">
        <f t="shared" si="51"/>
        <v>-216.45906305596904</v>
      </c>
      <c r="C266" s="71">
        <f t="shared" si="48"/>
        <v>7.3901803607213985</v>
      </c>
      <c r="D266" s="71">
        <f t="shared" si="49"/>
        <v>46909.140744831973</v>
      </c>
      <c r="E266" s="65">
        <f t="shared" si="50"/>
        <v>-4.6144324884018805E-3</v>
      </c>
      <c r="F266" s="65">
        <f t="shared" si="52"/>
        <v>1.5754243721753915E-4</v>
      </c>
      <c r="G266" s="66">
        <f t="shared" si="53"/>
        <v>2.3285340510104838E-3</v>
      </c>
      <c r="H266" s="66">
        <f t="shared" si="54"/>
        <v>6.8202976703324703E-2</v>
      </c>
      <c r="I266" s="67">
        <f t="shared" si="55"/>
        <v>1.0080645979512985</v>
      </c>
      <c r="J266" s="67">
        <f t="shared" si="56"/>
        <v>-3.4416573226097431E-2</v>
      </c>
      <c r="K266" s="65">
        <f t="shared" si="57"/>
        <v>4.6171210520781474E-3</v>
      </c>
      <c r="L266" s="65">
        <f t="shared" si="58"/>
        <v>3.1074646717344723</v>
      </c>
      <c r="M266" s="66">
        <f t="shared" si="59"/>
        <v>6.8242714644282484E-2</v>
      </c>
      <c r="N266" s="66">
        <f t="shared" si="60"/>
        <v>1.5366683449395757</v>
      </c>
      <c r="O266" s="67">
        <f t="shared" si="61"/>
        <v>1.008651939052982</v>
      </c>
      <c r="P266" s="67">
        <f t="shared" si="62"/>
        <v>-3.4127981855320906E-2</v>
      </c>
    </row>
    <row r="267" spans="1:16">
      <c r="A267" s="68">
        <f t="shared" si="63"/>
        <v>14.840280561122155</v>
      </c>
      <c r="B267" s="71">
        <f t="shared" si="51"/>
        <v>-218.2339271328201</v>
      </c>
      <c r="C267" s="71">
        <f t="shared" si="48"/>
        <v>7.4201402805610774</v>
      </c>
      <c r="D267" s="71">
        <f t="shared" si="49"/>
        <v>47681.10543359624</v>
      </c>
      <c r="E267" s="65">
        <f t="shared" si="50"/>
        <v>-4.5769477269512271E-3</v>
      </c>
      <c r="F267" s="65">
        <f t="shared" si="52"/>
        <v>1.5562013953084288E-4</v>
      </c>
      <c r="G267" s="66">
        <f t="shared" si="53"/>
        <v>2.3094465315986849E-3</v>
      </c>
      <c r="H267" s="66">
        <f t="shared" si="54"/>
        <v>6.7923188381546526E-2</v>
      </c>
      <c r="I267" s="67">
        <f t="shared" si="55"/>
        <v>1.0079991721881032</v>
      </c>
      <c r="J267" s="67">
        <f t="shared" si="56"/>
        <v>-3.4272834469834944E-2</v>
      </c>
      <c r="K267" s="65">
        <f t="shared" si="57"/>
        <v>4.5795925717329487E-3</v>
      </c>
      <c r="L267" s="65">
        <f t="shared" si="58"/>
        <v>3.1076048910617029</v>
      </c>
      <c r="M267" s="66">
        <f t="shared" si="59"/>
        <v>6.7962438620147891E-2</v>
      </c>
      <c r="N267" s="66">
        <f t="shared" si="60"/>
        <v>1.5368085642668066</v>
      </c>
      <c r="O267" s="67">
        <f t="shared" si="61"/>
        <v>1.0085816567410384</v>
      </c>
      <c r="P267" s="67">
        <f t="shared" si="62"/>
        <v>-3.3987762528090146E-2</v>
      </c>
    </row>
    <row r="268" spans="1:16">
      <c r="A268" s="68">
        <f t="shared" si="63"/>
        <v>14.900200400801513</v>
      </c>
      <c r="B268" s="71">
        <f t="shared" si="51"/>
        <v>-220.01597198404556</v>
      </c>
      <c r="C268" s="71">
        <f t="shared" si="48"/>
        <v>7.4501002004007564</v>
      </c>
      <c r="D268" s="71">
        <f t="shared" si="49"/>
        <v>48462.531921080335</v>
      </c>
      <c r="E268" s="65">
        <f t="shared" si="50"/>
        <v>-4.5399190521521748E-3</v>
      </c>
      <c r="F268" s="65">
        <f t="shared" si="52"/>
        <v>1.5372907491777366E-4</v>
      </c>
      <c r="G268" s="66">
        <f t="shared" si="53"/>
        <v>2.2905940237046571E-3</v>
      </c>
      <c r="H268" s="66">
        <f t="shared" si="54"/>
        <v>6.7645703680484254E-2</v>
      </c>
      <c r="I268" s="67">
        <f t="shared" si="55"/>
        <v>1.0079345410924518</v>
      </c>
      <c r="J268" s="67">
        <f t="shared" si="56"/>
        <v>-3.4130309990077684E-2</v>
      </c>
      <c r="K268" s="65">
        <f t="shared" si="57"/>
        <v>4.5425210652862555E-3</v>
      </c>
      <c r="L268" s="65">
        <f t="shared" si="58"/>
        <v>3.1077439532572093</v>
      </c>
      <c r="M268" s="66">
        <f t="shared" si="59"/>
        <v>6.7684474197627575E-2</v>
      </c>
      <c r="N268" s="66">
        <f t="shared" si="60"/>
        <v>1.5369476264623128</v>
      </c>
      <c r="O268" s="67">
        <f t="shared" si="61"/>
        <v>1.0085122295675299</v>
      </c>
      <c r="P268" s="67">
        <f t="shared" si="62"/>
        <v>-3.3848700332583866E-2</v>
      </c>
    </row>
    <row r="269" spans="1:16">
      <c r="A269" s="68">
        <f t="shared" si="63"/>
        <v>14.960120240480871</v>
      </c>
      <c r="B269" s="71">
        <f t="shared" si="51"/>
        <v>-221.80519760964543</v>
      </c>
      <c r="C269" s="71">
        <f t="shared" si="48"/>
        <v>7.4800601202404353</v>
      </c>
      <c r="D269" s="71">
        <f t="shared" si="49"/>
        <v>49253.496986056271</v>
      </c>
      <c r="E269" s="65">
        <f t="shared" si="50"/>
        <v>-4.5033390760546152E-3</v>
      </c>
      <c r="F269" s="65">
        <f t="shared" si="52"/>
        <v>1.5186860990516166E-4</v>
      </c>
      <c r="G269" s="66">
        <f t="shared" si="53"/>
        <v>2.2719726649359025E-3</v>
      </c>
      <c r="H269" s="66">
        <f t="shared" si="54"/>
        <v>6.737049406143307E-2</v>
      </c>
      <c r="I269" s="67">
        <f t="shared" si="55"/>
        <v>1.0078706918196412</v>
      </c>
      <c r="J269" s="67">
        <f t="shared" si="56"/>
        <v>-3.3988984250526856E-2</v>
      </c>
      <c r="K269" s="65">
        <f t="shared" si="57"/>
        <v>4.5058991232155834E-3</v>
      </c>
      <c r="L269" s="65">
        <f t="shared" si="58"/>
        <v>3.1078818726991884</v>
      </c>
      <c r="M269" s="66">
        <f t="shared" si="59"/>
        <v>6.7408792674782447E-2</v>
      </c>
      <c r="N269" s="66">
        <f t="shared" si="60"/>
        <v>1.5370855459042918</v>
      </c>
      <c r="O269" s="67">
        <f t="shared" si="61"/>
        <v>1.0084436436803916</v>
      </c>
      <c r="P269" s="67">
        <f t="shared" si="62"/>
        <v>-3.3710780890604905E-2</v>
      </c>
    </row>
    <row r="270" spans="1:16">
      <c r="A270" s="68">
        <f t="shared" si="63"/>
        <v>15.020040080160229</v>
      </c>
      <c r="B270" s="71">
        <f t="shared" si="51"/>
        <v>-223.60160400961968</v>
      </c>
      <c r="C270" s="71">
        <f t="shared" si="48"/>
        <v>7.5100200400801143</v>
      </c>
      <c r="D270" s="71">
        <f t="shared" si="49"/>
        <v>50054.077716677173</v>
      </c>
      <c r="E270" s="65">
        <f t="shared" si="50"/>
        <v>-4.4672005600678438E-3</v>
      </c>
      <c r="F270" s="65">
        <f t="shared" si="52"/>
        <v>1.5003812641578056E-4</v>
      </c>
      <c r="G270" s="66">
        <f t="shared" si="53"/>
        <v>2.2535786723171711E-3</v>
      </c>
      <c r="H270" s="66">
        <f t="shared" si="54"/>
        <v>6.7097531458333234E-2</v>
      </c>
      <c r="I270" s="67">
        <f t="shared" si="55"/>
        <v>1.0078076117839769</v>
      </c>
      <c r="J270" s="67">
        <f t="shared" si="56"/>
        <v>-3.3848841981998182E-2</v>
      </c>
      <c r="K270" s="65">
        <f t="shared" si="57"/>
        <v>4.4697194859687579E-3</v>
      </c>
      <c r="L270" s="65">
        <f t="shared" si="58"/>
        <v>3.1080186635268432</v>
      </c>
      <c r="M270" s="66">
        <f t="shared" si="59"/>
        <v>6.7135365826323914E-2</v>
      </c>
      <c r="N270" s="66">
        <f t="shared" si="60"/>
        <v>1.5372223367319469</v>
      </c>
      <c r="O270" s="67">
        <f t="shared" si="61"/>
        <v>1.0083758855076044</v>
      </c>
      <c r="P270" s="67">
        <f t="shared" si="62"/>
        <v>-3.3573990062949755E-2</v>
      </c>
    </row>
    <row r="271" spans="1:16">
      <c r="A271" s="68">
        <f t="shared" si="63"/>
        <v>15.079959919839586</v>
      </c>
      <c r="B271" s="71">
        <f t="shared" si="51"/>
        <v>-225.40519118396836</v>
      </c>
      <c r="C271" s="71">
        <f t="shared" si="48"/>
        <v>7.5399799599197932</v>
      </c>
      <c r="D271" s="71">
        <f t="shared" si="49"/>
        <v>50864.351510477318</v>
      </c>
      <c r="E271" s="65">
        <f t="shared" si="50"/>
        <v>-4.4314964113429849E-3</v>
      </c>
      <c r="F271" s="65">
        <f t="shared" si="52"/>
        <v>1.4823702133244865E-4</v>
      </c>
      <c r="G271" s="66">
        <f t="shared" si="53"/>
        <v>2.2354083403297313E-3</v>
      </c>
      <c r="H271" s="66">
        <f t="shared" si="54"/>
        <v>6.6826788267965176E-2</v>
      </c>
      <c r="I271" s="67">
        <f t="shared" si="55"/>
        <v>1.0077452886525211</v>
      </c>
      <c r="J271" s="67">
        <f t="shared" si="56"/>
        <v>-3.3709868176647478E-2</v>
      </c>
      <c r="K271" s="65">
        <f t="shared" si="57"/>
        <v>4.4339750403265994E-3</v>
      </c>
      <c r="L271" s="65">
        <f t="shared" si="58"/>
        <v>3.1081543396453637</v>
      </c>
      <c r="M271" s="66">
        <f t="shared" si="59"/>
        <v>6.6864165893694247E-2</v>
      </c>
      <c r="N271" s="66">
        <f t="shared" si="60"/>
        <v>1.5373580128504674</v>
      </c>
      <c r="O271" s="67">
        <f t="shared" si="61"/>
        <v>1.0083089417504141</v>
      </c>
      <c r="P271" s="67">
        <f t="shared" si="62"/>
        <v>-3.3438313944429365E-2</v>
      </c>
    </row>
    <row r="272" spans="1:16">
      <c r="A272" s="68">
        <f t="shared" si="63"/>
        <v>15.139879759518944</v>
      </c>
      <c r="B272" s="71">
        <f t="shared" si="51"/>
        <v>-227.21595913269141</v>
      </c>
      <c r="C272" s="71">
        <f t="shared" si="48"/>
        <v>7.5699398797594721</v>
      </c>
      <c r="D272" s="71">
        <f t="shared" si="49"/>
        <v>51684.39607437206</v>
      </c>
      <c r="E272" s="65">
        <f t="shared" si="50"/>
        <v>-4.3962196792574591E-3</v>
      </c>
      <c r="F272" s="65">
        <f t="shared" si="52"/>
        <v>1.4646470607621284E-4</v>
      </c>
      <c r="G272" s="66">
        <f t="shared" si="53"/>
        <v>2.2174580390071459E-3</v>
      </c>
      <c r="H272" s="66">
        <f t="shared" si="54"/>
        <v>6.6558237340388876E-2</v>
      </c>
      <c r="I272" s="67">
        <f t="shared" si="55"/>
        <v>1.0076837103390115</v>
      </c>
      <c r="J272" s="67">
        <f t="shared" si="56"/>
        <v>-3.3572048082346859E-2</v>
      </c>
      <c r="K272" s="65">
        <f t="shared" si="57"/>
        <v>4.3986588158683717E-3</v>
      </c>
      <c r="L272" s="65">
        <f t="shared" si="58"/>
        <v>3.1082889147307782</v>
      </c>
      <c r="M272" s="66">
        <f t="shared" si="59"/>
        <v>6.6595165575395132E-2</v>
      </c>
      <c r="N272" s="66">
        <f t="shared" si="60"/>
        <v>1.5374925879358814</v>
      </c>
      <c r="O272" s="67">
        <f t="shared" si="61"/>
        <v>1.0082427993767376</v>
      </c>
      <c r="P272" s="67">
        <f t="shared" si="62"/>
        <v>-3.3303738859015136E-2</v>
      </c>
    </row>
    <row r="273" spans="1:16">
      <c r="A273" s="68">
        <f t="shared" si="63"/>
        <v>15.199799599198302</v>
      </c>
      <c r="B273" s="71">
        <f t="shared" si="51"/>
        <v>-229.03390785578887</v>
      </c>
      <c r="C273" s="71">
        <f t="shared" si="48"/>
        <v>7.5998997995991511</v>
      </c>
      <c r="D273" s="71">
        <f t="shared" si="49"/>
        <v>52514.289424657938</v>
      </c>
      <c r="E273" s="65">
        <f t="shared" si="50"/>
        <v>-4.3613635519982232E-3</v>
      </c>
      <c r="F273" s="65">
        <f t="shared" si="52"/>
        <v>1.4472060619810347E-4</v>
      </c>
      <c r="G273" s="66">
        <f t="shared" si="53"/>
        <v>2.1997242120856686E-3</v>
      </c>
      <c r="H273" s="66">
        <f t="shared" si="54"/>
        <v>6.6291851969620674E-2</v>
      </c>
      <c r="I273" s="67">
        <f t="shared" si="55"/>
        <v>1.0076228649979535</v>
      </c>
      <c r="J273" s="67">
        <f t="shared" si="56"/>
        <v>-3.3435367197206543E-2</v>
      </c>
      <c r="K273" s="65">
        <f t="shared" si="57"/>
        <v>4.3637639815366858E-3</v>
      </c>
      <c r="L273" s="65">
        <f t="shared" si="58"/>
        <v>3.1084224022346874</v>
      </c>
      <c r="M273" s="66">
        <f t="shared" si="59"/>
        <v>6.632833801755729E-2</v>
      </c>
      <c r="N273" s="66">
        <f t="shared" si="60"/>
        <v>1.537626075439791</v>
      </c>
      <c r="O273" s="67">
        <f t="shared" si="61"/>
        <v>1.008177445614757</v>
      </c>
      <c r="P273" s="67">
        <f t="shared" si="62"/>
        <v>-3.3170251355105665E-2</v>
      </c>
    </row>
    <row r="274" spans="1:16">
      <c r="A274" s="68">
        <f t="shared" si="63"/>
        <v>15.25971943887766</v>
      </c>
      <c r="B274" s="71">
        <f t="shared" si="51"/>
        <v>-230.85903735326073</v>
      </c>
      <c r="C274" s="71">
        <f t="shared" si="48"/>
        <v>7.62985971943883</v>
      </c>
      <c r="D274" s="71">
        <f t="shared" si="49"/>
        <v>53354.10988701255</v>
      </c>
      <c r="E274" s="65">
        <f t="shared" si="50"/>
        <v>-4.3269213532406139E-3</v>
      </c>
      <c r="F274" s="65">
        <f t="shared" si="52"/>
        <v>1.4300416098397118E-4</v>
      </c>
      <c r="G274" s="66">
        <f t="shared" si="53"/>
        <v>2.182203375207495E-3</v>
      </c>
      <c r="H274" s="66">
        <f t="shared" si="54"/>
        <v>6.6027605884540624E-2</v>
      </c>
      <c r="I274" s="67">
        <f t="shared" si="55"/>
        <v>1.0075627410188774</v>
      </c>
      <c r="J274" s="67">
        <f t="shared" si="56"/>
        <v>-3.3299811264238255E-2</v>
      </c>
      <c r="K274" s="65">
        <f t="shared" si="57"/>
        <v>4.3292838422986681E-3</v>
      </c>
      <c r="L274" s="65">
        <f t="shared" si="58"/>
        <v>3.108554815388882</v>
      </c>
      <c r="M274" s="66">
        <f t="shared" si="59"/>
        <v>6.606365680474395E-2</v>
      </c>
      <c r="N274" s="66">
        <f t="shared" si="60"/>
        <v>1.5377584885939855</v>
      </c>
      <c r="O274" s="67">
        <f t="shared" si="61"/>
        <v>1.0081128679466935</v>
      </c>
      <c r="P274" s="67">
        <f t="shared" si="62"/>
        <v>-3.3037838200911177E-2</v>
      </c>
    </row>
    <row r="275" spans="1:16">
      <c r="A275" s="68">
        <f t="shared" si="63"/>
        <v>15.319639278557018</v>
      </c>
      <c r="B275" s="71">
        <f t="shared" si="51"/>
        <v>-232.691347625107</v>
      </c>
      <c r="C275" s="71">
        <f t="shared" si="48"/>
        <v>7.659819639278509</v>
      </c>
      <c r="D275" s="71">
        <f t="shared" si="49"/>
        <v>54203.936096494668</v>
      </c>
      <c r="E275" s="65">
        <f t="shared" si="50"/>
        <v>-4.2928865389197267E-3</v>
      </c>
      <c r="F275" s="65">
        <f t="shared" si="52"/>
        <v>1.4131482307193306E-4</v>
      </c>
      <c r="G275" s="66">
        <f t="shared" si="53"/>
        <v>2.164892114175121E-3</v>
      </c>
      <c r="H275" s="66">
        <f t="shared" si="54"/>
        <v>6.5765473240023339E-2</v>
      </c>
      <c r="I275" s="67">
        <f t="shared" si="55"/>
        <v>1.0075033270207521</v>
      </c>
      <c r="J275" s="67">
        <f t="shared" si="56"/>
        <v>-3.316536626615553E-2</v>
      </c>
      <c r="K275" s="65">
        <f t="shared" si="57"/>
        <v>4.2952118359003023E-3</v>
      </c>
      <c r="L275" s="65">
        <f t="shared" si="58"/>
        <v>3.1086861672098411</v>
      </c>
      <c r="M275" s="66">
        <f t="shared" si="59"/>
        <v>6.580109595098127E-2</v>
      </c>
      <c r="N275" s="66">
        <f t="shared" si="60"/>
        <v>1.5378898404149446</v>
      </c>
      <c r="O275" s="67">
        <f t="shared" si="61"/>
        <v>1.008049054102752</v>
      </c>
      <c r="P275" s="67">
        <f t="shared" si="62"/>
        <v>-3.2906486379952089E-2</v>
      </c>
    </row>
    <row r="276" spans="1:16">
      <c r="A276" s="68">
        <f t="shared" si="63"/>
        <v>15.379559118236376</v>
      </c>
      <c r="B276" s="71">
        <f t="shared" si="51"/>
        <v>-234.53083867132764</v>
      </c>
      <c r="C276" s="71">
        <f t="shared" si="48"/>
        <v>7.6897795591181879</v>
      </c>
      <c r="D276" s="71">
        <f t="shared" si="49"/>
        <v>55063.84699754414</v>
      </c>
      <c r="E276" s="65">
        <f t="shared" si="50"/>
        <v>-4.2592526940914205E-3</v>
      </c>
      <c r="F276" s="65">
        <f t="shared" si="52"/>
        <v>1.3965205808197807E-4</v>
      </c>
      <c r="G276" s="66">
        <f t="shared" si="53"/>
        <v>2.1477870832551618E-3</v>
      </c>
      <c r="H276" s="66">
        <f t="shared" si="54"/>
        <v>6.5505428608286551E-2</v>
      </c>
      <c r="I276" s="67">
        <f t="shared" si="55"/>
        <v>1.0074446118465554</v>
      </c>
      <c r="J276" s="67">
        <f t="shared" si="56"/>
        <v>-3.3032018420307237E-2</v>
      </c>
      <c r="K276" s="65">
        <f t="shared" si="57"/>
        <v>4.2615415297109979E-3</v>
      </c>
      <c r="L276" s="65">
        <f t="shared" si="58"/>
        <v>3.1088164705031245</v>
      </c>
      <c r="M276" s="66">
        <f t="shared" si="59"/>
        <v>6.5540629891009769E-2</v>
      </c>
      <c r="N276" s="66">
        <f t="shared" si="60"/>
        <v>1.5380201437082281</v>
      </c>
      <c r="O276" s="67">
        <f t="shared" si="61"/>
        <v>1.007985992055235</v>
      </c>
      <c r="P276" s="67">
        <f t="shared" si="62"/>
        <v>-3.2776183086668437E-2</v>
      </c>
    </row>
    <row r="277" spans="1:16">
      <c r="A277" s="68">
        <f t="shared" si="63"/>
        <v>15.439478957915734</v>
      </c>
      <c r="B277" s="71">
        <f t="shared" si="51"/>
        <v>-236.37751049192272</v>
      </c>
      <c r="C277" s="71">
        <f t="shared" ref="C277:C340" si="64">A277*$B$3</f>
        <v>7.7197394789578668</v>
      </c>
      <c r="D277" s="71">
        <f t="shared" ref="D277:D340" si="65">B277^2+C277^2</f>
        <v>55933.921843982018</v>
      </c>
      <c r="E277" s="65">
        <f t="shared" ref="E277:E340" si="66">$B$1/D277*B277</f>
        <v>-4.2260135298800754E-3</v>
      </c>
      <c r="F277" s="65">
        <f t="shared" si="52"/>
        <v>1.38015344257296E-4</v>
      </c>
      <c r="G277" s="66">
        <f t="shared" si="53"/>
        <v>2.1308850035300178E-3</v>
      </c>
      <c r="H277" s="66">
        <f t="shared" si="54"/>
        <v>6.5247446970450623E-2</v>
      </c>
      <c r="I277" s="67">
        <f t="shared" si="55"/>
        <v>1.007386584557995</v>
      </c>
      <c r="J277" s="67">
        <f t="shared" si="56"/>
        <v>-3.2899754173739901E-2</v>
      </c>
      <c r="K277" s="65">
        <f t="shared" si="57"/>
        <v>4.2282666176555045E-3</v>
      </c>
      <c r="L277" s="65">
        <f t="shared" si="58"/>
        <v>3.1089457378676562</v>
      </c>
      <c r="M277" s="66">
        <f t="shared" si="59"/>
        <v>6.528223347174969E-2</v>
      </c>
      <c r="N277" s="66">
        <f t="shared" si="60"/>
        <v>1.5381494110727598</v>
      </c>
      <c r="O277" s="67">
        <f t="shared" si="61"/>
        <v>1.0079236700128213</v>
      </c>
      <c r="P277" s="67">
        <f t="shared" si="62"/>
        <v>-3.264691572213678E-2</v>
      </c>
    </row>
    <row r="278" spans="1:16">
      <c r="A278" s="68">
        <f t="shared" si="63"/>
        <v>15.499398797595092</v>
      </c>
      <c r="B278" s="71">
        <f t="shared" ref="B278:B341" si="67">$B$2-A278^2*$B$4</f>
        <v>-238.23136308689217</v>
      </c>
      <c r="C278" s="71">
        <f t="shared" si="64"/>
        <v>7.7496993987975458</v>
      </c>
      <c r="D278" s="71">
        <f t="shared" si="65"/>
        <v>56814.240199010375</v>
      </c>
      <c r="E278" s="65">
        <f t="shared" si="66"/>
        <v>-4.1931628805104018E-3</v>
      </c>
      <c r="F278" s="65">
        <f t="shared" ref="F278:F341" si="68">$B$1/D278*C278</f>
        <v>1.3640417211691471E-4</v>
      </c>
      <c r="G278" s="66">
        <f t="shared" ref="G278:G341" si="69">A278*F278</f>
        <v>2.1141826612958619E-3</v>
      </c>
      <c r="H278" s="66">
        <f t="shared" ref="H278:H341" si="70">-A278*E278</f>
        <v>6.4991503708303297E-2</v>
      </c>
      <c r="I278" s="67">
        <f t="shared" ref="I278:I341" si="71">A278*H278</f>
        <v>1.007329234430373</v>
      </c>
      <c r="J278" s="67">
        <f t="shared" ref="J278:J341" si="72">-A278*G278</f>
        <v>-3.276856019838547E-2</v>
      </c>
      <c r="K278" s="65">
        <f t="shared" ref="K278:K341" si="73">SQRT(E278^2+F278^2)</f>
        <v>4.1953809172304238E-3</v>
      </c>
      <c r="L278" s="65">
        <f t="shared" ref="L278:L341" si="74">ATAN2(E278,F278)</f>
        <v>3.1090739816999013</v>
      </c>
      <c r="M278" s="66">
        <f t="shared" ref="M278:M341" si="75">SQRT(G278^2+H278^2)</f>
        <v>6.5025881943974628E-2</v>
      </c>
      <c r="N278" s="66">
        <f t="shared" ref="N278:N341" si="76">ATAN2(G278,H278)</f>
        <v>1.5382776549050048</v>
      </c>
      <c r="O278" s="67">
        <f t="shared" ref="O278:O341" si="77">SQRT(I278^2+J278^2)</f>
        <v>1.0078620764150008</v>
      </c>
      <c r="P278" s="67">
        <f t="shared" ref="P278:P341" si="78">ATAN2(I278,J278)</f>
        <v>-3.2518671889891923E-2</v>
      </c>
    </row>
    <row r="279" spans="1:16">
      <c r="A279" s="68">
        <f t="shared" ref="A279:A342" si="79">A278+$E$6</f>
        <v>15.559318637274449</v>
      </c>
      <c r="B279" s="71">
        <f t="shared" si="67"/>
        <v>-240.09239645623603</v>
      </c>
      <c r="C279" s="71">
        <f t="shared" si="64"/>
        <v>7.7796593186372247</v>
      </c>
      <c r="D279" s="71">
        <f t="shared" si="65"/>
        <v>57704.881935212477</v>
      </c>
      <c r="E279" s="65">
        <f t="shared" si="66"/>
        <v>-4.1606947004206186E-3</v>
      </c>
      <c r="F279" s="65">
        <f t="shared" si="68"/>
        <v>1.348180441192437E-4</v>
      </c>
      <c r="G279" s="66">
        <f t="shared" si="69"/>
        <v>2.0976769065054373E-3</v>
      </c>
      <c r="H279" s="66">
        <f t="shared" si="70"/>
        <v>6.4737574596263558E-2</v>
      </c>
      <c r="I279" s="67">
        <f t="shared" si="71"/>
        <v>1.0072725509475886</v>
      </c>
      <c r="J279" s="67">
        <f t="shared" si="72"/>
        <v>-3.2638423386370262E-2</v>
      </c>
      <c r="K279" s="65">
        <f t="shared" si="73"/>
        <v>4.1628783666026511E-3</v>
      </c>
      <c r="L279" s="65">
        <f t="shared" si="74"/>
        <v>3.109201214197943</v>
      </c>
      <c r="M279" s="66">
        <f t="shared" si="75"/>
        <v>6.4771550954187254E-2</v>
      </c>
      <c r="N279" s="66">
        <f t="shared" si="76"/>
        <v>1.5384048874030465</v>
      </c>
      <c r="O279" s="67">
        <f t="shared" si="77"/>
        <v>1.0078011999266574</v>
      </c>
      <c r="P279" s="67">
        <f t="shared" si="78"/>
        <v>-3.239143939185006E-2</v>
      </c>
    </row>
    <row r="280" spans="1:16">
      <c r="A280" s="68">
        <f t="shared" si="79"/>
        <v>15.619238476953807</v>
      </c>
      <c r="B280" s="71">
        <f t="shared" si="67"/>
        <v>-241.96061059995429</v>
      </c>
      <c r="C280" s="71">
        <f t="shared" si="64"/>
        <v>7.8096192384769036</v>
      </c>
      <c r="D280" s="71">
        <f t="shared" si="65"/>
        <v>58605.927234552706</v>
      </c>
      <c r="E280" s="65">
        <f t="shared" si="66"/>
        <v>-4.1286030614545053E-3</v>
      </c>
      <c r="F280" s="65">
        <f t="shared" si="68"/>
        <v>1.3325647433614073E-4</v>
      </c>
      <c r="G280" s="66">
        <f t="shared" si="69"/>
        <v>2.0813646512542567E-3</v>
      </c>
      <c r="H280" s="66">
        <f t="shared" si="70"/>
        <v>6.4485635793539497E-2</v>
      </c>
      <c r="I280" s="67">
        <f t="shared" si="71"/>
        <v>1.0072165237972819</v>
      </c>
      <c r="J280" s="67">
        <f t="shared" si="72"/>
        <v>-3.2509330845442032E-2</v>
      </c>
      <c r="K280" s="65">
        <f t="shared" si="73"/>
        <v>4.1307530217871919E-3</v>
      </c>
      <c r="L280" s="65">
        <f t="shared" si="74"/>
        <v>3.1093274473654624</v>
      </c>
      <c r="M280" s="66">
        <f t="shared" si="75"/>
        <v>6.4519216536691709E-2</v>
      </c>
      <c r="N280" s="66">
        <f t="shared" si="76"/>
        <v>1.5385311205705661</v>
      </c>
      <c r="O280" s="67">
        <f t="shared" si="77"/>
        <v>1.0077410294328095</v>
      </c>
      <c r="P280" s="67">
        <f t="shared" si="78"/>
        <v>-3.2265206224330621E-2</v>
      </c>
    </row>
    <row r="281" spans="1:16">
      <c r="A281" s="68">
        <f t="shared" si="79"/>
        <v>15.679158316633165</v>
      </c>
      <c r="B281" s="71">
        <f t="shared" si="67"/>
        <v>-243.83600551804696</v>
      </c>
      <c r="C281" s="71">
        <f t="shared" si="64"/>
        <v>7.8395791583165826</v>
      </c>
      <c r="D281" s="71">
        <f t="shared" si="65"/>
        <v>59517.456588376539</v>
      </c>
      <c r="E281" s="65">
        <f t="shared" si="66"/>
        <v>-4.0968821501298309E-3</v>
      </c>
      <c r="F281" s="65">
        <f t="shared" si="68"/>
        <v>1.3171898813713105E-4</v>
      </c>
      <c r="G281" s="66">
        <f t="shared" si="69"/>
        <v>2.0652428683088035E-3</v>
      </c>
      <c r="H281" s="66">
        <f t="shared" si="70"/>
        <v>6.4235663836474097E-2</v>
      </c>
      <c r="I281" s="67">
        <f t="shared" si="71"/>
        <v>1.0071611428661051</v>
      </c>
      <c r="J281" s="67">
        <f t="shared" si="72"/>
        <v>-3.2381269894511309E-2</v>
      </c>
      <c r="K281" s="65">
        <f t="shared" si="73"/>
        <v>4.0989990539018542E-3</v>
      </c>
      <c r="L281" s="65">
        <f t="shared" si="74"/>
        <v>3.1094526930156192</v>
      </c>
      <c r="M281" s="66">
        <f t="shared" si="75"/>
        <v>6.4268855105856726E-2</v>
      </c>
      <c r="N281" s="66">
        <f t="shared" si="76"/>
        <v>1.5386563662207224</v>
      </c>
      <c r="O281" s="67">
        <f t="shared" si="77"/>
        <v>1.0076815540334854</v>
      </c>
      <c r="P281" s="67">
        <f t="shared" si="78"/>
        <v>-3.2139960574174085E-2</v>
      </c>
    </row>
    <row r="282" spans="1:16">
      <c r="A282" s="68">
        <f t="shared" si="79"/>
        <v>15.739078156312523</v>
      </c>
      <c r="B282" s="71">
        <f t="shared" si="67"/>
        <v>-245.718581210514</v>
      </c>
      <c r="C282" s="71">
        <f t="shared" si="64"/>
        <v>7.8695390781562615</v>
      </c>
      <c r="D282" s="71">
        <f t="shared" si="65"/>
        <v>60439.550797410593</v>
      </c>
      <c r="E282" s="65">
        <f t="shared" si="66"/>
        <v>-4.0655262649808002E-3</v>
      </c>
      <c r="F282" s="65">
        <f t="shared" si="68"/>
        <v>1.3020512188342432E-4</v>
      </c>
      <c r="G282" s="66">
        <f t="shared" si="69"/>
        <v>2.0493085896754137E-3</v>
      </c>
      <c r="H282" s="66">
        <f t="shared" si="70"/>
        <v>6.3987635631074152E-2</v>
      </c>
      <c r="I282" s="67">
        <f t="shared" si="71"/>
        <v>1.007106398235124</v>
      </c>
      <c r="J282" s="67">
        <f t="shared" si="72"/>
        <v>-3.2254228059303926E-2</v>
      </c>
      <c r="K282" s="65">
        <f t="shared" si="73"/>
        <v>4.0676107464964507E-3</v>
      </c>
      <c r="L282" s="65">
        <f t="shared" si="74"/>
        <v>3.10957696277484</v>
      </c>
      <c r="M282" s="66">
        <f t="shared" si="75"/>
        <v>6.4020443448564363E-2</v>
      </c>
      <c r="N282" s="66">
        <f t="shared" si="76"/>
        <v>1.5387806359799436</v>
      </c>
      <c r="O282" s="67">
        <f t="shared" si="77"/>
        <v>1.0076227630387404</v>
      </c>
      <c r="P282" s="67">
        <f t="shared" si="78"/>
        <v>-3.2015690814952993E-2</v>
      </c>
    </row>
    <row r="283" spans="1:16">
      <c r="A283" s="68">
        <f t="shared" si="79"/>
        <v>15.798997995991881</v>
      </c>
      <c r="B283" s="71">
        <f t="shared" si="67"/>
        <v>-247.60833767735548</v>
      </c>
      <c r="C283" s="71">
        <f t="shared" si="64"/>
        <v>7.8994989979959405</v>
      </c>
      <c r="D283" s="71">
        <f t="shared" si="65"/>
        <v>61372.290971762632</v>
      </c>
      <c r="E283" s="65">
        <f t="shared" si="66"/>
        <v>-4.0345298139722371E-3</v>
      </c>
      <c r="F283" s="65">
        <f t="shared" si="68"/>
        <v>1.2871442263138745E-4</v>
      </c>
      <c r="G283" s="66">
        <f t="shared" si="69"/>
        <v>2.0335589052085422E-3</v>
      </c>
      <c r="H283" s="66">
        <f t="shared" si="70"/>
        <v>6.3741528445716872E-2</v>
      </c>
      <c r="I283" s="67">
        <f t="shared" si="71"/>
        <v>1.0070522801753403</v>
      </c>
      <c r="J283" s="67">
        <f t="shared" si="72"/>
        <v>-3.2128193068121202E-2</v>
      </c>
      <c r="K283" s="65">
        <f t="shared" si="73"/>
        <v>4.0365824929541804E-3</v>
      </c>
      <c r="L283" s="65">
        <f t="shared" si="74"/>
        <v>3.1097002680865198</v>
      </c>
      <c r="M283" s="66">
        <f t="shared" si="75"/>
        <v>6.377395871683901E-2</v>
      </c>
      <c r="N283" s="66">
        <f t="shared" si="76"/>
        <v>1.5389039412916232</v>
      </c>
      <c r="O283" s="67">
        <f t="shared" si="77"/>
        <v>1.0075646459638086</v>
      </c>
      <c r="P283" s="67">
        <f t="shared" si="78"/>
        <v>-3.1892385503273495E-2</v>
      </c>
    </row>
    <row r="284" spans="1:16">
      <c r="A284" s="68">
        <f t="shared" si="79"/>
        <v>15.858917835671239</v>
      </c>
      <c r="B284" s="71">
        <f t="shared" si="67"/>
        <v>-249.50527491857133</v>
      </c>
      <c r="C284" s="71">
        <f t="shared" si="64"/>
        <v>7.9294589178356194</v>
      </c>
      <c r="D284" s="71">
        <f t="shared" si="65"/>
        <v>62315.758530921499</v>
      </c>
      <c r="E284" s="65">
        <f t="shared" si="66"/>
        <v>-4.0038873119832945E-3</v>
      </c>
      <c r="F284" s="65">
        <f t="shared" si="68"/>
        <v>1.2724644784514608E-4</v>
      </c>
      <c r="G284" s="66">
        <f t="shared" si="69"/>
        <v>2.0179909612571974E-3</v>
      </c>
      <c r="H284" s="66">
        <f t="shared" si="70"/>
        <v>6.3497319904029639E-2</v>
      </c>
      <c r="I284" s="67">
        <f t="shared" si="71"/>
        <v>1.0069987791433379</v>
      </c>
      <c r="J284" s="67">
        <f t="shared" si="72"/>
        <v>-3.2003152847705114E-2</v>
      </c>
      <c r="K284" s="65">
        <f t="shared" si="73"/>
        <v>4.0059087939629898E-3</v>
      </c>
      <c r="L284" s="65">
        <f t="shared" si="74"/>
        <v>3.109822620214628</v>
      </c>
      <c r="M284" s="66">
        <f t="shared" si="75"/>
        <v>6.3529378420651927E-2</v>
      </c>
      <c r="N284" s="66">
        <f t="shared" si="76"/>
        <v>1.5390262934197316</v>
      </c>
      <c r="O284" s="67">
        <f t="shared" si="77"/>
        <v>1.0075071925243841</v>
      </c>
      <c r="P284" s="67">
        <f t="shared" si="78"/>
        <v>-3.1770033375165041E-2</v>
      </c>
    </row>
    <row r="285" spans="1:16">
      <c r="A285" s="68">
        <f t="shared" si="79"/>
        <v>15.918837675350597</v>
      </c>
      <c r="B285" s="71">
        <f t="shared" si="67"/>
        <v>-251.40939293416159</v>
      </c>
      <c r="C285" s="71">
        <f t="shared" si="64"/>
        <v>7.9594188376752983</v>
      </c>
      <c r="D285" s="71">
        <f t="shared" si="65"/>
        <v>63270.035203757201</v>
      </c>
      <c r="E285" s="65">
        <f t="shared" si="66"/>
        <v>-3.9735933783585434E-3</v>
      </c>
      <c r="F285" s="65">
        <f t="shared" si="68"/>
        <v>1.2580076511799757E-4</v>
      </c>
      <c r="G285" s="66">
        <f t="shared" si="69"/>
        <v>2.002601959348311E-3</v>
      </c>
      <c r="H285" s="66">
        <f t="shared" si="70"/>
        <v>6.3254987977937632E-2</v>
      </c>
      <c r="I285" s="67">
        <f t="shared" si="71"/>
        <v>1.0069458857770426</v>
      </c>
      <c r="J285" s="67">
        <f t="shared" si="72"/>
        <v>-3.1879095519204814E-2</v>
      </c>
      <c r="K285" s="65">
        <f t="shared" si="73"/>
        <v>3.9755842550547385E-3</v>
      </c>
      <c r="L285" s="65">
        <f t="shared" si="74"/>
        <v>3.1099440302472376</v>
      </c>
      <c r="M285" s="66">
        <f t="shared" si="75"/>
        <v>6.3286680420895997E-2</v>
      </c>
      <c r="N285" s="66">
        <f t="shared" si="76"/>
        <v>1.5391477034523411</v>
      </c>
      <c r="O285" s="67">
        <f t="shared" si="77"/>
        <v>1.007450392632032</v>
      </c>
      <c r="P285" s="67">
        <f t="shared" si="78"/>
        <v>-3.1648623342555596E-2</v>
      </c>
    </row>
    <row r="286" spans="1:16">
      <c r="A286" s="68">
        <f t="shared" si="79"/>
        <v>15.978757515029955</v>
      </c>
      <c r="B286" s="71">
        <f t="shared" si="67"/>
        <v>-253.32069172412625</v>
      </c>
      <c r="C286" s="71">
        <f t="shared" si="64"/>
        <v>7.9893787575149773</v>
      </c>
      <c r="D286" s="71">
        <f t="shared" si="65"/>
        <v>64235.203028520838</v>
      </c>
      <c r="E286" s="65">
        <f t="shared" si="66"/>
        <v>-3.9436427345244046E-3</v>
      </c>
      <c r="F286" s="65">
        <f t="shared" si="68"/>
        <v>1.2437695190233372E-4</v>
      </c>
      <c r="G286" s="66">
        <f t="shared" si="69"/>
        <v>1.987389154905934E-3</v>
      </c>
      <c r="H286" s="66">
        <f t="shared" si="70"/>
        <v>6.3014510980875113E-2</v>
      </c>
      <c r="I286" s="67">
        <f t="shared" si="71"/>
        <v>1.0068935908915959</v>
      </c>
      <c r="J286" s="67">
        <f t="shared" si="72"/>
        <v>-3.1756009394242224E-2</v>
      </c>
      <c r="K286" s="65">
        <f t="shared" si="73"/>
        <v>3.9456035842101063E-3</v>
      </c>
      <c r="L286" s="65">
        <f t="shared" si="74"/>
        <v>3.110064509099963</v>
      </c>
      <c r="M286" s="66">
        <f t="shared" si="75"/>
        <v>6.3045842922526366E-2</v>
      </c>
      <c r="N286" s="66">
        <f t="shared" si="76"/>
        <v>1.5392681823050665</v>
      </c>
      <c r="O286" s="67">
        <f t="shared" si="77"/>
        <v>1.0073942363897164</v>
      </c>
      <c r="P286" s="67">
        <f t="shared" si="78"/>
        <v>-3.1528144489830164E-2</v>
      </c>
    </row>
    <row r="287" spans="1:16">
      <c r="A287" s="68">
        <f t="shared" si="79"/>
        <v>16.038677354709314</v>
      </c>
      <c r="B287" s="71">
        <f t="shared" si="67"/>
        <v>-255.23917128846534</v>
      </c>
      <c r="C287" s="71">
        <f t="shared" si="64"/>
        <v>8.0193386773546571</v>
      </c>
      <c r="D287" s="71">
        <f t="shared" si="65"/>
        <v>65211.344352844666</v>
      </c>
      <c r="E287" s="65">
        <f t="shared" si="66"/>
        <v>-3.9140302016689096E-3</v>
      </c>
      <c r="F287" s="65">
        <f t="shared" si="68"/>
        <v>1.2297459524777967E-4</v>
      </c>
      <c r="G287" s="66">
        <f t="shared" si="69"/>
        <v>1.9723498560051075E-3</v>
      </c>
      <c r="H287" s="66">
        <f t="shared" si="70"/>
        <v>6.2775867561155468E-2</v>
      </c>
      <c r="I287" s="67">
        <f t="shared" si="71"/>
        <v>1.0068418854753352</v>
      </c>
      <c r="J287" s="67">
        <f t="shared" si="72"/>
        <v>-3.1633882971073293E-2</v>
      </c>
      <c r="K287" s="65">
        <f t="shared" si="73"/>
        <v>3.915961589527242E-3</v>
      </c>
      <c r="L287" s="65">
        <f t="shared" si="74"/>
        <v>3.1101840675193229</v>
      </c>
      <c r="M287" s="66">
        <f t="shared" si="75"/>
        <v>6.2806844467862055E-2</v>
      </c>
      <c r="N287" s="66">
        <f t="shared" si="76"/>
        <v>1.5393877407244263</v>
      </c>
      <c r="O287" s="67">
        <f t="shared" si="77"/>
        <v>1.007338714087449</v>
      </c>
      <c r="P287" s="67">
        <f t="shared" si="78"/>
        <v>-3.1408586070470271E-2</v>
      </c>
    </row>
    <row r="288" spans="1:16">
      <c r="A288" s="68">
        <f t="shared" si="79"/>
        <v>16.098597194388674</v>
      </c>
      <c r="B288" s="71">
        <f t="shared" si="67"/>
        <v>-257.1648316271789</v>
      </c>
      <c r="C288" s="71">
        <f t="shared" si="64"/>
        <v>8.0492985971943369</v>
      </c>
      <c r="D288" s="71">
        <f t="shared" si="65"/>
        <v>66198.541833742056</v>
      </c>
      <c r="E288" s="65">
        <f t="shared" si="66"/>
        <v>-3.8847506984828993E-3</v>
      </c>
      <c r="F288" s="65">
        <f t="shared" si="68"/>
        <v>1.2159329154726983E-4</v>
      </c>
      <c r="G288" s="66">
        <f t="shared" si="69"/>
        <v>1.9574814221593622E-3</v>
      </c>
      <c r="H288" s="66">
        <f t="shared" si="70"/>
        <v>6.253903669549625E-2</v>
      </c>
      <c r="I288" s="67">
        <f t="shared" si="71"/>
        <v>1.0067907606858864</v>
      </c>
      <c r="J288" s="67">
        <f t="shared" si="72"/>
        <v>-3.1512704930842662E-2</v>
      </c>
      <c r="K288" s="65">
        <f t="shared" si="73"/>
        <v>3.8866531769522058E-3</v>
      </c>
      <c r="L288" s="65">
        <f t="shared" si="74"/>
        <v>3.110302716086021</v>
      </c>
      <c r="M288" s="66">
        <f t="shared" si="75"/>
        <v>6.2569663930044608E-2</v>
      </c>
      <c r="N288" s="66">
        <f t="shared" si="76"/>
        <v>1.5395063892911245</v>
      </c>
      <c r="O288" s="67">
        <f t="shared" si="77"/>
        <v>1.0072838161980584</v>
      </c>
      <c r="P288" s="67">
        <f t="shared" si="78"/>
        <v>-3.1289937503772056E-2</v>
      </c>
    </row>
    <row r="289" spans="1:16">
      <c r="A289" s="68">
        <f t="shared" si="79"/>
        <v>16.158517034068034</v>
      </c>
      <c r="B289" s="71">
        <f t="shared" si="67"/>
        <v>-259.09767274026677</v>
      </c>
      <c r="C289" s="71">
        <f t="shared" si="64"/>
        <v>8.0792585170340168</v>
      </c>
      <c r="D289" s="71">
        <f t="shared" si="65"/>
        <v>67196.878437607447</v>
      </c>
      <c r="E289" s="65">
        <f t="shared" si="66"/>
        <v>-3.8557992389607791E-3</v>
      </c>
      <c r="F289" s="65">
        <f t="shared" si="68"/>
        <v>1.2023264629078922E-4</v>
      </c>
      <c r="G289" s="66">
        <f t="shared" si="69"/>
        <v>1.9427812631407943E-3</v>
      </c>
      <c r="H289" s="66">
        <f t="shared" si="70"/>
        <v>6.2303997682694311E-2</v>
      </c>
      <c r="I289" s="67">
        <f t="shared" si="71"/>
        <v>1.0067402078463512</v>
      </c>
      <c r="J289" s="67">
        <f t="shared" si="72"/>
        <v>-3.1392464133928738E-2</v>
      </c>
      <c r="K289" s="65">
        <f t="shared" si="73"/>
        <v>3.8576733480693527E-3</v>
      </c>
      <c r="L289" s="65">
        <f t="shared" si="74"/>
        <v>3.110420465218152</v>
      </c>
      <c r="M289" s="66">
        <f t="shared" si="75"/>
        <v>6.2334280506648902E-2</v>
      </c>
      <c r="N289" s="66">
        <f t="shared" si="76"/>
        <v>1.5396241384232556</v>
      </c>
      <c r="O289" s="67">
        <f t="shared" si="77"/>
        <v>1.007229533373061</v>
      </c>
      <c r="P289" s="67">
        <f t="shared" si="78"/>
        <v>-3.1172188371641089E-2</v>
      </c>
    </row>
    <row r="290" spans="1:16">
      <c r="A290" s="68">
        <f t="shared" si="79"/>
        <v>16.218436873747393</v>
      </c>
      <c r="B290" s="71">
        <f t="shared" si="67"/>
        <v>-261.03769462772914</v>
      </c>
      <c r="C290" s="71">
        <f t="shared" si="64"/>
        <v>8.1092184368736966</v>
      </c>
      <c r="D290" s="71">
        <f t="shared" si="65"/>
        <v>68206.437440216498</v>
      </c>
      <c r="E290" s="65">
        <f t="shared" si="66"/>
        <v>-3.8271709302590512E-3</v>
      </c>
      <c r="F290" s="65">
        <f t="shared" si="68"/>
        <v>1.1889227382652104E-4</v>
      </c>
      <c r="G290" s="66">
        <f t="shared" si="69"/>
        <v>1.9282468378317209E-3</v>
      </c>
      <c r="H290" s="66">
        <f t="shared" si="70"/>
        <v>6.2070730137447509E-2</v>
      </c>
      <c r="I290" s="67">
        <f t="shared" si="71"/>
        <v>1.0066902184416022</v>
      </c>
      <c r="J290" s="67">
        <f t="shared" si="72"/>
        <v>-3.127314961637679E-2</v>
      </c>
      <c r="K290" s="65">
        <f t="shared" si="73"/>
        <v>3.8290171979498307E-3</v>
      </c>
      <c r="L290" s="65">
        <f t="shared" si="74"/>
        <v>3.1105373251743318</v>
      </c>
      <c r="M290" s="66">
        <f t="shared" si="75"/>
        <v>6.2100673713442453E-2</v>
      </c>
      <c r="N290" s="66">
        <f t="shared" si="76"/>
        <v>1.5397409983794352</v>
      </c>
      <c r="O290" s="67">
        <f t="shared" si="77"/>
        <v>1.0071758564386504</v>
      </c>
      <c r="P290" s="67">
        <f t="shared" si="78"/>
        <v>-3.1055328415461481E-2</v>
      </c>
    </row>
    <row r="291" spans="1:16">
      <c r="A291" s="68">
        <f t="shared" si="79"/>
        <v>16.278356713426753</v>
      </c>
      <c r="B291" s="71">
        <f t="shared" si="67"/>
        <v>-262.98489728956582</v>
      </c>
      <c r="C291" s="71">
        <f t="shared" si="64"/>
        <v>8.1391783567133764</v>
      </c>
      <c r="D291" s="71">
        <f t="shared" si="65"/>
        <v>69227.302426725873</v>
      </c>
      <c r="E291" s="65">
        <f t="shared" si="66"/>
        <v>-3.7988609706108953E-3</v>
      </c>
      <c r="F291" s="65">
        <f t="shared" si="68"/>
        <v>1.1757179712915071E-4</v>
      </c>
      <c r="G291" s="66">
        <f t="shared" si="69"/>
        <v>1.9138756531069587E-3</v>
      </c>
      <c r="H291" s="66">
        <f t="shared" si="70"/>
        <v>6.1839213984318735E-2</v>
      </c>
      <c r="I291" s="67">
        <f t="shared" si="71"/>
        <v>1.0066407841146685</v>
      </c>
      <c r="J291" s="67">
        <f t="shared" si="72"/>
        <v>-3.1154750586417673E-2</v>
      </c>
      <c r="K291" s="65">
        <f t="shared" si="73"/>
        <v>3.8006799130564694E-3</v>
      </c>
      <c r="L291" s="65">
        <f t="shared" si="74"/>
        <v>3.1106533060567556</v>
      </c>
      <c r="M291" s="66">
        <f t="shared" si="75"/>
        <v>6.186882337828898E-2</v>
      </c>
      <c r="N291" s="66">
        <f t="shared" si="76"/>
        <v>1.5398569792618588</v>
      </c>
      <c r="O291" s="67">
        <f t="shared" si="77"/>
        <v>1.0071227763917847</v>
      </c>
      <c r="P291" s="67">
        <f t="shared" si="78"/>
        <v>-3.0939347533037703E-2</v>
      </c>
    </row>
    <row r="292" spans="1:16">
      <c r="A292" s="68">
        <f t="shared" si="79"/>
        <v>16.338276553106112</v>
      </c>
      <c r="B292" s="71">
        <f t="shared" si="67"/>
        <v>-264.93928072577694</v>
      </c>
      <c r="C292" s="71">
        <f t="shared" si="64"/>
        <v>8.1691382765530562</v>
      </c>
      <c r="D292" s="71">
        <f t="shared" si="65"/>
        <v>70259.557291673482</v>
      </c>
      <c r="E292" s="65">
        <f t="shared" si="66"/>
        <v>-3.7708646472951108E-3</v>
      </c>
      <c r="F292" s="65">
        <f t="shared" si="68"/>
        <v>1.162708475750841E-4</v>
      </c>
      <c r="G292" s="66">
        <f t="shared" si="69"/>
        <v>1.8996652627457714E-3</v>
      </c>
      <c r="H292" s="66">
        <f t="shared" si="70"/>
        <v>6.1609429451838463E-2</v>
      </c>
      <c r="I292" s="67">
        <f t="shared" si="71"/>
        <v>1.0065918966632175</v>
      </c>
      <c r="J292" s="67">
        <f t="shared" si="72"/>
        <v>-3.1037256421069397E-2</v>
      </c>
      <c r="K292" s="65">
        <f t="shared" si="73"/>
        <v>3.7726567692033565E-3</v>
      </c>
      <c r="L292" s="65">
        <f t="shared" si="74"/>
        <v>3.1107684178141866</v>
      </c>
      <c r="M292" s="66">
        <f t="shared" si="75"/>
        <v>6.1638709635192267E-2</v>
      </c>
      <c r="N292" s="66">
        <f t="shared" si="76"/>
        <v>1.53997209101929</v>
      </c>
      <c r="O292" s="67">
        <f t="shared" si="77"/>
        <v>1.0070702843963775</v>
      </c>
      <c r="P292" s="67">
        <f t="shared" si="78"/>
        <v>-3.0824235775606598E-2</v>
      </c>
    </row>
    <row r="293" spans="1:16">
      <c r="A293" s="68">
        <f t="shared" si="79"/>
        <v>16.398196392785472</v>
      </c>
      <c r="B293" s="71">
        <f t="shared" si="67"/>
        <v>-266.90084493636249</v>
      </c>
      <c r="C293" s="71">
        <f t="shared" si="64"/>
        <v>8.1990981963927361</v>
      </c>
      <c r="D293" s="71">
        <f t="shared" si="65"/>
        <v>71303.286238978311</v>
      </c>
      <c r="E293" s="65">
        <f t="shared" si="66"/>
        <v>-3.7431773346578204E-3</v>
      </c>
      <c r="F293" s="65">
        <f t="shared" si="68"/>
        <v>1.1498906472435006E-4</v>
      </c>
      <c r="G293" s="66">
        <f t="shared" si="69"/>
        <v>1.8856132663726123E-3</v>
      </c>
      <c r="H293" s="66">
        <f t="shared" si="70"/>
        <v>6.1381357066742206E-2</v>
      </c>
      <c r="I293" s="67">
        <f t="shared" si="71"/>
        <v>1.0065435480361291</v>
      </c>
      <c r="J293" s="67">
        <f t="shared" si="72"/>
        <v>-3.0920656662819804E-2</v>
      </c>
      <c r="K293" s="65">
        <f t="shared" si="73"/>
        <v>3.7449431295684859E-3</v>
      </c>
      <c r="L293" s="65">
        <f t="shared" si="74"/>
        <v>3.1108826702448749</v>
      </c>
      <c r="M293" s="66">
        <f t="shared" si="75"/>
        <v>6.1410312918476678E-2</v>
      </c>
      <c r="N293" s="66">
        <f t="shared" si="76"/>
        <v>1.5400863434499783</v>
      </c>
      <c r="O293" s="67">
        <f t="shared" si="77"/>
        <v>1.0070183717795913</v>
      </c>
      <c r="P293" s="67">
        <f t="shared" si="78"/>
        <v>-3.0709983344918288E-2</v>
      </c>
    </row>
    <row r="294" spans="1:16">
      <c r="A294" s="68">
        <f t="shared" si="79"/>
        <v>16.458116232464832</v>
      </c>
      <c r="B294" s="71">
        <f t="shared" si="67"/>
        <v>-268.86958992132242</v>
      </c>
      <c r="C294" s="71">
        <f t="shared" si="64"/>
        <v>8.2290581162324159</v>
      </c>
      <c r="D294" s="71">
        <f t="shared" si="65"/>
        <v>72358.573781940417</v>
      </c>
      <c r="E294" s="65">
        <f t="shared" si="66"/>
        <v>-3.7157944921853629E-3</v>
      </c>
      <c r="F294" s="65">
        <f t="shared" si="68"/>
        <v>1.1372609610896257E-4</v>
      </c>
      <c r="G294" s="66">
        <f t="shared" si="69"/>
        <v>1.8717173084257725E-3</v>
      </c>
      <c r="H294" s="66">
        <f t="shared" si="70"/>
        <v>6.115497764833934E-2</v>
      </c>
      <c r="I294" s="67">
        <f t="shared" si="71"/>
        <v>1.0064957303301576</v>
      </c>
      <c r="J294" s="67">
        <f t="shared" si="72"/>
        <v>-3.0804941016387592E-2</v>
      </c>
      <c r="K294" s="65">
        <f t="shared" si="73"/>
        <v>3.7175344427578965E-3</v>
      </c>
      <c r="L294" s="65">
        <f t="shared" si="74"/>
        <v>3.1109960729994093</v>
      </c>
      <c r="M294" s="66">
        <f t="shared" si="75"/>
        <v>6.1183613957100841E-2</v>
      </c>
      <c r="N294" s="66">
        <f t="shared" si="76"/>
        <v>1.5401997462045129</v>
      </c>
      <c r="O294" s="67">
        <f t="shared" si="77"/>
        <v>1.0069670300282232</v>
      </c>
      <c r="P294" s="67">
        <f t="shared" si="78"/>
        <v>-3.0596580590383626E-2</v>
      </c>
    </row>
    <row r="295" spans="1:16">
      <c r="A295" s="68">
        <f t="shared" si="79"/>
        <v>16.518036072144191</v>
      </c>
      <c r="B295" s="71">
        <f t="shared" si="67"/>
        <v>-270.84551568065672</v>
      </c>
      <c r="C295" s="71">
        <f t="shared" si="64"/>
        <v>8.2590180360720957</v>
      </c>
      <c r="D295" s="71">
        <f t="shared" si="65"/>
        <v>73425.504743241036</v>
      </c>
      <c r="E295" s="65">
        <f t="shared" si="66"/>
        <v>-3.6887116626268556E-3</v>
      </c>
      <c r="F295" s="65">
        <f t="shared" si="68"/>
        <v>1.1248159702752816E-4</v>
      </c>
      <c r="G295" s="66">
        <f t="shared" si="69"/>
        <v>1.8579750771530971E-3</v>
      </c>
      <c r="H295" s="66">
        <f t="shared" si="70"/>
        <v>6.0930272303009375E-2</v>
      </c>
      <c r="I295" s="67">
        <f t="shared" si="71"/>
        <v>1.006448435786677</v>
      </c>
      <c r="J295" s="67">
        <f t="shared" si="72"/>
        <v>-3.0690099345559746E-2</v>
      </c>
      <c r="K295" s="65">
        <f t="shared" si="73"/>
        <v>3.6904262409197725E-3</v>
      </c>
      <c r="L295" s="65">
        <f t="shared" si="74"/>
        <v>3.1111086355835065</v>
      </c>
      <c r="M295" s="66">
        <f t="shared" si="75"/>
        <v>6.0958593769100296E-2</v>
      </c>
      <c r="N295" s="66">
        <f t="shared" si="76"/>
        <v>1.5403123087886099</v>
      </c>
      <c r="O295" s="67">
        <f t="shared" si="77"/>
        <v>1.0069162507851828</v>
      </c>
      <c r="P295" s="67">
        <f t="shared" si="78"/>
        <v>-3.0484018006286757E-2</v>
      </c>
    </row>
    <row r="296" spans="1:16">
      <c r="A296" s="68">
        <f t="shared" si="79"/>
        <v>16.577955911823551</v>
      </c>
      <c r="B296" s="71">
        <f t="shared" si="67"/>
        <v>-272.82862221436545</v>
      </c>
      <c r="C296" s="71">
        <f t="shared" si="64"/>
        <v>8.2889779559117756</v>
      </c>
      <c r="D296" s="71">
        <f t="shared" si="65"/>
        <v>74504.164254942545</v>
      </c>
      <c r="E296" s="65">
        <f t="shared" si="66"/>
        <v>-3.6619244701649842E-3</v>
      </c>
      <c r="F296" s="65">
        <f t="shared" si="68"/>
        <v>1.1125523034589159E-4</v>
      </c>
      <c r="G296" s="66">
        <f t="shared" si="69"/>
        <v>1.8443843036339645E-3</v>
      </c>
      <c r="H296" s="66">
        <f t="shared" si="70"/>
        <v>6.0707222418822926E-2</v>
      </c>
      <c r="I296" s="67">
        <f t="shared" si="71"/>
        <v>1.0064016567885128</v>
      </c>
      <c r="J296" s="67">
        <f t="shared" si="72"/>
        <v>-3.0576121670103245E-2</v>
      </c>
      <c r="K296" s="65">
        <f t="shared" si="73"/>
        <v>3.6636141379070499E-3</v>
      </c>
      <c r="L296" s="65">
        <f t="shared" si="74"/>
        <v>3.1112203673607324</v>
      </c>
      <c r="M296" s="66">
        <f t="shared" si="75"/>
        <v>6.0735233656156525E-2</v>
      </c>
      <c r="N296" s="66">
        <f t="shared" si="76"/>
        <v>1.5404240405658358</v>
      </c>
      <c r="O296" s="67">
        <f t="shared" si="77"/>
        <v>1.0068660258460647</v>
      </c>
      <c r="P296" s="67">
        <f t="shared" si="78"/>
        <v>-3.0372286229060848E-2</v>
      </c>
    </row>
    <row r="297" spans="1:16">
      <c r="A297" s="68">
        <f t="shared" si="79"/>
        <v>16.637875751502911</v>
      </c>
      <c r="B297" s="71">
        <f t="shared" si="67"/>
        <v>-274.81890952244856</v>
      </c>
      <c r="C297" s="71">
        <f t="shared" si="64"/>
        <v>8.3189378757514554</v>
      </c>
      <c r="D297" s="71">
        <f t="shared" si="65"/>
        <v>75594.637758488374</v>
      </c>
      <c r="E297" s="65">
        <f t="shared" si="66"/>
        <v>-3.6354286186335971E-3</v>
      </c>
      <c r="F297" s="65">
        <f t="shared" si="68"/>
        <v>1.1004666630362069E-4</v>
      </c>
      <c r="G297" s="66">
        <f t="shared" si="69"/>
        <v>1.8309427608267431E-3</v>
      </c>
      <c r="H297" s="66">
        <f t="shared" si="70"/>
        <v>6.0485809660283649E-2</v>
      </c>
      <c r="I297" s="67">
        <f t="shared" si="71"/>
        <v>1.0063553858568539</v>
      </c>
      <c r="J297" s="67">
        <f t="shared" si="72"/>
        <v>-3.0462998162749062E-2</v>
      </c>
      <c r="K297" s="65">
        <f t="shared" si="73"/>
        <v>3.6370938274870946E-3</v>
      </c>
      <c r="L297" s="65">
        <f t="shared" si="74"/>
        <v>3.1113312775551676</v>
      </c>
      <c r="M297" s="66">
        <f t="shared" si="75"/>
        <v>6.0513515198288445E-2</v>
      </c>
      <c r="N297" s="66">
        <f t="shared" si="76"/>
        <v>1.5405349507602712</v>
      </c>
      <c r="O297" s="67">
        <f t="shared" si="77"/>
        <v>1.0068163471558063</v>
      </c>
      <c r="P297" s="67">
        <f t="shared" si="78"/>
        <v>-3.0261376034625469E-2</v>
      </c>
    </row>
    <row r="298" spans="1:16">
      <c r="A298" s="68">
        <f t="shared" si="79"/>
        <v>16.69779559118227</v>
      </c>
      <c r="B298" s="71">
        <f t="shared" si="67"/>
        <v>-276.81637760490605</v>
      </c>
      <c r="C298" s="71">
        <f t="shared" si="64"/>
        <v>8.3488977955911352</v>
      </c>
      <c r="D298" s="71">
        <f t="shared" si="65"/>
        <v>76697.011004703163</v>
      </c>
      <c r="E298" s="65">
        <f t="shared" si="66"/>
        <v>-3.6092198897807281E-3</v>
      </c>
      <c r="F298" s="65">
        <f t="shared" si="68"/>
        <v>1.0885558232613744E-4</v>
      </c>
      <c r="G298" s="66">
        <f t="shared" si="69"/>
        <v>1.8176482626409563E-3</v>
      </c>
      <c r="H298" s="66">
        <f t="shared" si="70"/>
        <v>6.0266015963188001E-2</v>
      </c>
      <c r="I298" s="67">
        <f t="shared" si="71"/>
        <v>1.006309615648241</v>
      </c>
      <c r="J298" s="67">
        <f t="shared" si="72"/>
        <v>-3.0350719146246274E-2</v>
      </c>
      <c r="K298" s="65">
        <f t="shared" si="73"/>
        <v>3.6108610815970719E-3</v>
      </c>
      <c r="L298" s="65">
        <f t="shared" si="74"/>
        <v>3.1114413752540093</v>
      </c>
      <c r="M298" s="66">
        <f t="shared" si="75"/>
        <v>6.0293420248663229E-2</v>
      </c>
      <c r="N298" s="66">
        <f t="shared" si="76"/>
        <v>1.5406450484591128</v>
      </c>
      <c r="O298" s="67">
        <f t="shared" si="77"/>
        <v>1.0067672068054285</v>
      </c>
      <c r="P298" s="67">
        <f t="shared" si="78"/>
        <v>-3.0151278335783842E-2</v>
      </c>
    </row>
    <row r="299" spans="1:16">
      <c r="A299" s="68">
        <f t="shared" si="79"/>
        <v>16.75771543086163</v>
      </c>
      <c r="B299" s="71">
        <f t="shared" si="67"/>
        <v>-278.82102646173797</v>
      </c>
      <c r="C299" s="71">
        <f t="shared" si="64"/>
        <v>8.378857715430815</v>
      </c>
      <c r="D299" s="71">
        <f t="shared" si="65"/>
        <v>77811.37005379262</v>
      </c>
      <c r="E299" s="65">
        <f t="shared" si="66"/>
        <v>-3.5832941415757519E-3</v>
      </c>
      <c r="F299" s="65">
        <f t="shared" si="68"/>
        <v>1.076816628423113E-4</v>
      </c>
      <c r="G299" s="66">
        <f t="shared" si="69"/>
        <v>1.8044986630334394E-3</v>
      </c>
      <c r="H299" s="66">
        <f t="shared" si="70"/>
        <v>6.0047823529600058E-2</v>
      </c>
      <c r="I299" s="67">
        <f t="shared" si="71"/>
        <v>1.006264338951635</v>
      </c>
      <c r="J299" s="67">
        <f t="shared" si="72"/>
        <v>-3.0239275090484651E-2</v>
      </c>
      <c r="K299" s="65">
        <f t="shared" si="73"/>
        <v>3.5849117486436944E-3</v>
      </c>
      <c r="L299" s="65">
        <f t="shared" si="74"/>
        <v>3.1115506694101147</v>
      </c>
      <c r="M299" s="66">
        <f t="shared" si="75"/>
        <v>6.0074930928523583E-2</v>
      </c>
      <c r="N299" s="66">
        <f t="shared" si="76"/>
        <v>1.5407543426152182</v>
      </c>
      <c r="O299" s="67">
        <f t="shared" si="77"/>
        <v>1.0067185970288663</v>
      </c>
      <c r="P299" s="67">
        <f t="shared" si="78"/>
        <v>-3.0041984179678488E-2</v>
      </c>
    </row>
    <row r="300" spans="1:16">
      <c r="A300" s="68">
        <f t="shared" si="79"/>
        <v>16.81763527054099</v>
      </c>
      <c r="B300" s="71">
        <f t="shared" si="67"/>
        <v>-280.83285609294433</v>
      </c>
      <c r="C300" s="71">
        <f t="shared" si="64"/>
        <v>8.4088176352704949</v>
      </c>
      <c r="D300" s="71">
        <f t="shared" si="65"/>
        <v>78937.80127534362</v>
      </c>
      <c r="E300" s="65">
        <f t="shared" si="66"/>
        <v>-3.5576473065593609E-3</v>
      </c>
      <c r="F300" s="65">
        <f t="shared" si="68"/>
        <v>1.0652459910733548E-4</v>
      </c>
      <c r="G300" s="66">
        <f t="shared" si="69"/>
        <v>1.7914918551277643E-3</v>
      </c>
      <c r="H300" s="66">
        <f t="shared" si="70"/>
        <v>5.9831214822937864E-2</v>
      </c>
      <c r="I300" s="67">
        <f t="shared" si="71"/>
        <v>1.0062195486855547</v>
      </c>
      <c r="J300" s="67">
        <f t="shared" si="72"/>
        <v>-3.0128656609683599E-2</v>
      </c>
      <c r="K300" s="65">
        <f t="shared" si="73"/>
        <v>3.559241751846038E-3</v>
      </c>
      <c r="L300" s="65">
        <f t="shared" si="74"/>
        <v>3.1116591688444895</v>
      </c>
      <c r="M300" s="66">
        <f t="shared" si="75"/>
        <v>5.9858029622228033E-2</v>
      </c>
      <c r="N300" s="66">
        <f t="shared" si="76"/>
        <v>1.5408628420495929</v>
      </c>
      <c r="O300" s="67">
        <f t="shared" si="77"/>
        <v>1.0066705101998696</v>
      </c>
      <c r="P300" s="67">
        <f t="shared" si="78"/>
        <v>-2.9933484745303773E-2</v>
      </c>
    </row>
    <row r="301" spans="1:16">
      <c r="A301" s="68">
        <f t="shared" si="79"/>
        <v>16.877555110220349</v>
      </c>
      <c r="B301" s="71">
        <f t="shared" si="67"/>
        <v>-282.85186649852506</v>
      </c>
      <c r="C301" s="71">
        <f t="shared" si="64"/>
        <v>8.4387775551101747</v>
      </c>
      <c r="D301" s="71">
        <f t="shared" si="65"/>
        <v>80076.391348324076</v>
      </c>
      <c r="E301" s="65">
        <f t="shared" si="66"/>
        <v>-3.5322753902351628E-3</v>
      </c>
      <c r="F301" s="65">
        <f t="shared" si="68"/>
        <v>1.0538408903071518E-4</v>
      </c>
      <c r="G301" s="66">
        <f t="shared" si="69"/>
        <v>1.7786257703562632E-3</v>
      </c>
      <c r="H301" s="66">
        <f t="shared" si="70"/>
        <v>5.9616172563169048E-2</v>
      </c>
      <c r="I301" s="67">
        <f t="shared" si="71"/>
        <v>1.006175237895292</v>
      </c>
      <c r="J301" s="67">
        <f t="shared" si="72"/>
        <v>-3.0018854459645954E-2</v>
      </c>
      <c r="K301" s="65">
        <f t="shared" si="73"/>
        <v>3.533847087620205E-3</v>
      </c>
      <c r="L301" s="65">
        <f t="shared" si="74"/>
        <v>3.1117668822487192</v>
      </c>
      <c r="M301" s="66">
        <f t="shared" si="75"/>
        <v>5.9642698972401688E-2</v>
      </c>
      <c r="N301" s="66">
        <f t="shared" si="76"/>
        <v>1.5409705554538229</v>
      </c>
      <c r="O301" s="67">
        <f t="shared" si="77"/>
        <v>1.006622938828992</v>
      </c>
      <c r="P301" s="67">
        <f t="shared" si="78"/>
        <v>-2.9825771341073726E-2</v>
      </c>
    </row>
    <row r="302" spans="1:16">
      <c r="A302" s="68">
        <f t="shared" si="79"/>
        <v>16.937474949899709</v>
      </c>
      <c r="B302" s="71">
        <f t="shared" si="67"/>
        <v>-284.87805767848016</v>
      </c>
      <c r="C302" s="71">
        <f t="shared" si="64"/>
        <v>8.4687374749498545</v>
      </c>
      <c r="D302" s="71">
        <f t="shared" si="65"/>
        <v>81227.227261083084</v>
      </c>
      <c r="E302" s="65">
        <f t="shared" si="66"/>
        <v>-3.5071744695016637E-3</v>
      </c>
      <c r="F302" s="65">
        <f t="shared" si="68"/>
        <v>1.0425983700920105E-4</v>
      </c>
      <c r="G302" s="66">
        <f t="shared" si="69"/>
        <v>1.7658983776239693E-3</v>
      </c>
      <c r="H302" s="66">
        <f t="shared" si="70"/>
        <v>5.9402679722112231E-2</v>
      </c>
      <c r="I302" s="67">
        <f t="shared" si="71"/>
        <v>1.0061313997501913</v>
      </c>
      <c r="J302" s="67">
        <f t="shared" si="72"/>
        <v>-2.9909859535074516E-2</v>
      </c>
      <c r="K302" s="65">
        <f t="shared" si="73"/>
        <v>3.5087238240045994E-3</v>
      </c>
      <c r="L302" s="65">
        <f t="shared" si="74"/>
        <v>3.1118738181873491</v>
      </c>
      <c r="M302" s="66">
        <f t="shared" si="75"/>
        <v>5.9428921875194225E-2</v>
      </c>
      <c r="N302" s="66">
        <f t="shared" si="76"/>
        <v>1.5410774913924528</v>
      </c>
      <c r="O302" s="67">
        <f t="shared" si="77"/>
        <v>1.0065758755606491</v>
      </c>
      <c r="P302" s="67">
        <f t="shared" si="78"/>
        <v>-2.9718835402443824E-2</v>
      </c>
    </row>
    <row r="303" spans="1:16">
      <c r="A303" s="68">
        <f t="shared" si="79"/>
        <v>16.997394789579069</v>
      </c>
      <c r="B303" s="71">
        <f t="shared" si="67"/>
        <v>-286.9114296328097</v>
      </c>
      <c r="C303" s="71">
        <f t="shared" si="64"/>
        <v>8.4986973947895343</v>
      </c>
      <c r="D303" s="71">
        <f t="shared" si="65"/>
        <v>82390.396311350909</v>
      </c>
      <c r="E303" s="65">
        <f t="shared" si="66"/>
        <v>-3.4823406911235113E-3</v>
      </c>
      <c r="F303" s="65">
        <f t="shared" si="68"/>
        <v>1.0315155376450921E-4</v>
      </c>
      <c r="G303" s="66">
        <f t="shared" si="69"/>
        <v>1.7533076824938541E-3</v>
      </c>
      <c r="H303" s="66">
        <f t="shared" si="70"/>
        <v>5.9190719518841944E-2</v>
      </c>
      <c r="I303" s="67">
        <f t="shared" si="71"/>
        <v>1.0060880275410002</v>
      </c>
      <c r="J303" s="67">
        <f t="shared" si="72"/>
        <v>-2.9801662866949987E-2</v>
      </c>
      <c r="K303" s="65">
        <f t="shared" si="73"/>
        <v>3.4838680991246796E-3</v>
      </c>
      <c r="L303" s="65">
        <f t="shared" si="74"/>
        <v>3.1119799851002079</v>
      </c>
      <c r="M303" s="66">
        <f t="shared" si="75"/>
        <v>5.921668147564256E-2</v>
      </c>
      <c r="N303" s="66">
        <f t="shared" si="76"/>
        <v>1.5411836583053113</v>
      </c>
      <c r="O303" s="67">
        <f t="shared" si="77"/>
        <v>1.0065293131702502</v>
      </c>
      <c r="P303" s="67">
        <f t="shared" si="78"/>
        <v>-2.9612668489585294E-2</v>
      </c>
    </row>
    <row r="304" spans="1:16">
      <c r="A304" s="68">
        <f t="shared" si="79"/>
        <v>17.057314629258428</v>
      </c>
      <c r="B304" s="71">
        <f t="shared" si="67"/>
        <v>-288.95198236151361</v>
      </c>
      <c r="C304" s="71">
        <f t="shared" si="64"/>
        <v>8.5286573146292142</v>
      </c>
      <c r="D304" s="71">
        <f t="shared" si="65"/>
        <v>83565.986106238852</v>
      </c>
      <c r="E304" s="65">
        <f t="shared" si="66"/>
        <v>-3.457770270240862E-3</v>
      </c>
      <c r="F304" s="65">
        <f t="shared" si="68"/>
        <v>1.020589561856733E-4</v>
      </c>
      <c r="G304" s="66">
        <f t="shared" si="69"/>
        <v>1.7408517263927301E-3</v>
      </c>
      <c r="H304" s="66">
        <f t="shared" si="70"/>
        <v>5.8980275415194322E-2</v>
      </c>
      <c r="I304" s="67">
        <f t="shared" si="71"/>
        <v>1.0060451146772853</v>
      </c>
      <c r="J304" s="67">
        <f t="shared" si="72"/>
        <v>-2.9694255619968506E-2</v>
      </c>
      <c r="K304" s="65">
        <f t="shared" si="73"/>
        <v>3.4592761196960372E-3</v>
      </c>
      <c r="L304" s="65">
        <f t="shared" si="74"/>
        <v>3.1120853913046824</v>
      </c>
      <c r="M304" s="66">
        <f t="shared" si="75"/>
        <v>5.9005961163135542E-2</v>
      </c>
      <c r="N304" s="66">
        <f t="shared" si="76"/>
        <v>1.5412890645097861</v>
      </c>
      <c r="O304" s="67">
        <f t="shared" si="77"/>
        <v>1.0064832445614065</v>
      </c>
      <c r="P304" s="67">
        <f t="shared" si="78"/>
        <v>-2.9507262285110622E-2</v>
      </c>
    </row>
    <row r="305" spans="1:16">
      <c r="A305" s="68">
        <f t="shared" si="79"/>
        <v>17.117234468937788</v>
      </c>
      <c r="B305" s="71">
        <f t="shared" si="67"/>
        <v>-290.99971586459191</v>
      </c>
      <c r="C305" s="71">
        <f t="shared" si="64"/>
        <v>8.558617234468894</v>
      </c>
      <c r="D305" s="71">
        <f t="shared" si="65"/>
        <v>84754.084562239368</v>
      </c>
      <c r="E305" s="65">
        <f t="shared" si="66"/>
        <v>-3.4334594889157887E-3</v>
      </c>
      <c r="F305" s="65">
        <f t="shared" si="68"/>
        <v>1.0098176717587993E-4</v>
      </c>
      <c r="G305" s="66">
        <f t="shared" si="69"/>
        <v>1.7285285858372223E-3</v>
      </c>
      <c r="H305" s="66">
        <f t="shared" si="70"/>
        <v>5.877133111137086E-2</v>
      </c>
      <c r="I305" s="67">
        <f t="shared" si="71"/>
        <v>1.006002654684913</v>
      </c>
      <c r="J305" s="67">
        <f t="shared" si="72"/>
        <v>-2.958762909003719E-2</v>
      </c>
      <c r="K305" s="65">
        <f t="shared" si="73"/>
        <v>3.4349441595647274E-3</v>
      </c>
      <c r="L305" s="65">
        <f t="shared" si="74"/>
        <v>3.1121900449979445</v>
      </c>
      <c r="M305" s="66">
        <f t="shared" si="75"/>
        <v>5.87967445669779E-2</v>
      </c>
      <c r="N305" s="66">
        <f t="shared" si="76"/>
        <v>1.5413937182030479</v>
      </c>
      <c r="O305" s="67">
        <f t="shared" si="77"/>
        <v>1.0064376627632048</v>
      </c>
      <c r="P305" s="67">
        <f t="shared" si="78"/>
        <v>-2.9402608591848796E-2</v>
      </c>
    </row>
    <row r="306" spans="1:16">
      <c r="A306" s="68">
        <f t="shared" si="79"/>
        <v>17.177154308617148</v>
      </c>
      <c r="B306" s="71">
        <f t="shared" si="67"/>
        <v>-293.05463014204463</v>
      </c>
      <c r="C306" s="71">
        <f t="shared" si="64"/>
        <v>8.5885771543085738</v>
      </c>
      <c r="D306" s="71">
        <f t="shared" si="65"/>
        <v>85954.779905226082</v>
      </c>
      <c r="E306" s="65">
        <f t="shared" si="66"/>
        <v>-3.4094046947146777E-3</v>
      </c>
      <c r="F306" s="65">
        <f t="shared" si="68"/>
        <v>9.9919715503644563E-5</v>
      </c>
      <c r="G306" s="66">
        <f t="shared" si="69"/>
        <v>1.7163363716792277E-3</v>
      </c>
      <c r="H306" s="66">
        <f t="shared" si="70"/>
        <v>5.8563870541637759E-2</v>
      </c>
      <c r="I306" s="67">
        <f t="shared" si="71"/>
        <v>1.00596064120359</v>
      </c>
      <c r="J306" s="67">
        <f t="shared" si="72"/>
        <v>-2.9481774701826169E-2</v>
      </c>
      <c r="K306" s="65">
        <f t="shared" si="73"/>
        <v>3.4108685582837717E-3</v>
      </c>
      <c r="L306" s="65">
        <f t="shared" si="74"/>
        <v>3.1122939542591239</v>
      </c>
      <c r="M306" s="66">
        <f t="shared" si="75"/>
        <v>5.8589015552050844E-2</v>
      </c>
      <c r="N306" s="66">
        <f t="shared" si="76"/>
        <v>1.5414976274642274</v>
      </c>
      <c r="O306" s="67">
        <f t="shared" si="77"/>
        <v>1.0063925609275473</v>
      </c>
      <c r="P306" s="67">
        <f t="shared" si="78"/>
        <v>-2.9298699330669267E-2</v>
      </c>
    </row>
    <row r="307" spans="1:16">
      <c r="A307" s="68">
        <f t="shared" si="79"/>
        <v>17.237074148296507</v>
      </c>
      <c r="B307" s="71">
        <f t="shared" si="67"/>
        <v>-295.11672519387179</v>
      </c>
      <c r="C307" s="71">
        <f t="shared" si="64"/>
        <v>8.6185370741482537</v>
      </c>
      <c r="D307" s="71">
        <f t="shared" si="65"/>
        <v>87168.160670453697</v>
      </c>
      <c r="E307" s="65">
        <f t="shared" si="66"/>
        <v>-3.3856022993256048E-3</v>
      </c>
      <c r="F307" s="65">
        <f t="shared" si="68"/>
        <v>9.8872535658189826E-5</v>
      </c>
      <c r="G307" s="66">
        <f t="shared" si="69"/>
        <v>1.7042732283703084E-3</v>
      </c>
      <c r="H307" s="66">
        <f t="shared" si="70"/>
        <v>5.8357877870118598E-2</v>
      </c>
      <c r="I307" s="67">
        <f t="shared" si="71"/>
        <v>1.0059190679844661</v>
      </c>
      <c r="J307" s="67">
        <f t="shared" si="72"/>
        <v>-2.9376684006375674E-2</v>
      </c>
      <c r="K307" s="65">
        <f t="shared" si="73"/>
        <v>3.3870457197248314E-3</v>
      </c>
      <c r="L307" s="65">
        <f t="shared" si="74"/>
        <v>3.1123971270514401</v>
      </c>
      <c r="M307" s="66">
        <f t="shared" si="75"/>
        <v>5.8382758214567232E-2</v>
      </c>
      <c r="N307" s="66">
        <f t="shared" si="76"/>
        <v>1.5416008002565433</v>
      </c>
      <c r="O307" s="67">
        <f t="shared" si="77"/>
        <v>1.0063479323265623</v>
      </c>
      <c r="P307" s="67">
        <f t="shared" si="78"/>
        <v>-2.9195526538353212E-2</v>
      </c>
    </row>
    <row r="308" spans="1:16">
      <c r="A308" s="68">
        <f t="shared" si="79"/>
        <v>17.296993987975867</v>
      </c>
      <c r="B308" s="71">
        <f t="shared" si="67"/>
        <v>-297.18600102007326</v>
      </c>
      <c r="C308" s="71">
        <f t="shared" si="64"/>
        <v>8.6484969939879335</v>
      </c>
      <c r="D308" s="71">
        <f t="shared" si="65"/>
        <v>88394.315702558</v>
      </c>
      <c r="E308" s="65">
        <f t="shared" si="66"/>
        <v>-3.3620487772096997E-3</v>
      </c>
      <c r="F308" s="65">
        <f t="shared" si="68"/>
        <v>9.7839967708892615E-5</v>
      </c>
      <c r="G308" s="66">
        <f t="shared" si="69"/>
        <v>1.6923373332444686E-3</v>
      </c>
      <c r="H308" s="66">
        <f t="shared" si="70"/>
        <v>5.8153337486677788E-2</v>
      </c>
      <c r="I308" s="67">
        <f t="shared" si="71"/>
        <v>1.0058779288877973</v>
      </c>
      <c r="J308" s="67">
        <f t="shared" si="72"/>
        <v>-2.9272348678756686E-2</v>
      </c>
      <c r="K308" s="65">
        <f t="shared" si="73"/>
        <v>3.3634721107240525E-3</v>
      </c>
      <c r="L308" s="65">
        <f t="shared" si="74"/>
        <v>3.1124995712242822</v>
      </c>
      <c r="M308" s="66">
        <f t="shared" si="75"/>
        <v>5.8177956877918435E-2</v>
      </c>
      <c r="N308" s="66">
        <f t="shared" si="76"/>
        <v>1.5417032444293857</v>
      </c>
      <c r="O308" s="67">
        <f t="shared" si="77"/>
        <v>1.0063037703500743</v>
      </c>
      <c r="P308" s="67">
        <f t="shared" si="78"/>
        <v>-2.9093082365510857E-2</v>
      </c>
    </row>
    <row r="309" spans="1:16">
      <c r="A309" s="68">
        <f t="shared" si="79"/>
        <v>17.356913827655227</v>
      </c>
      <c r="B309" s="71">
        <f t="shared" si="67"/>
        <v>-299.26245762064923</v>
      </c>
      <c r="C309" s="71">
        <f t="shared" si="64"/>
        <v>8.6784569138276133</v>
      </c>
      <c r="D309" s="71">
        <f t="shared" si="65"/>
        <v>89633.334155556033</v>
      </c>
      <c r="E309" s="65">
        <f t="shared" si="66"/>
        <v>-3.338740664285543E-3</v>
      </c>
      <c r="F309" s="65">
        <f t="shared" si="68"/>
        <v>9.6821757168671254E-5</v>
      </c>
      <c r="G309" s="66">
        <f t="shared" si="69"/>
        <v>1.6805268958187867E-3</v>
      </c>
      <c r="H309" s="66">
        <f t="shared" si="70"/>
        <v>5.7950234002892537E-2</v>
      </c>
      <c r="I309" s="67">
        <f t="shared" si="71"/>
        <v>1.0058372178806616</v>
      </c>
      <c r="J309" s="67">
        <f t="shared" si="72"/>
        <v>-2.9168760515783612E-2</v>
      </c>
      <c r="K309" s="65">
        <f t="shared" si="73"/>
        <v>3.3401442597611108E-3</v>
      </c>
      <c r="L309" s="65">
        <f t="shared" si="74"/>
        <v>3.1126012945152493</v>
      </c>
      <c r="M309" s="66">
        <f t="shared" si="75"/>
        <v>5.7974596088610851E-2</v>
      </c>
      <c r="N309" s="66">
        <f t="shared" si="76"/>
        <v>1.5418049677203527</v>
      </c>
      <c r="O309" s="67">
        <f t="shared" si="77"/>
        <v>1.0062600685031364</v>
      </c>
      <c r="P309" s="67">
        <f t="shared" si="78"/>
        <v>-2.8991359074543824E-2</v>
      </c>
    </row>
    <row r="310" spans="1:16">
      <c r="A310" s="68">
        <f t="shared" si="79"/>
        <v>17.416833667334586</v>
      </c>
      <c r="B310" s="71">
        <f t="shared" si="67"/>
        <v>-301.34609499559951</v>
      </c>
      <c r="C310" s="71">
        <f t="shared" si="64"/>
        <v>8.7084168336672931</v>
      </c>
      <c r="D310" s="71">
        <f t="shared" si="65"/>
        <v>90885.305492845786</v>
      </c>
      <c r="E310" s="65">
        <f t="shared" si="66"/>
        <v>-3.3156745566456894E-3</v>
      </c>
      <c r="F310" s="65">
        <f t="shared" si="68"/>
        <v>9.5817654861189778E-5</v>
      </c>
      <c r="G310" s="66">
        <f t="shared" si="69"/>
        <v>1.6688401571114157E-3</v>
      </c>
      <c r="H310" s="66">
        <f t="shared" si="70"/>
        <v>5.7748552248111318E-2</v>
      </c>
      <c r="I310" s="67">
        <f t="shared" si="71"/>
        <v>1.0057969290347357</v>
      </c>
      <c r="J310" s="67">
        <f t="shared" si="72"/>
        <v>-2.9065911433778045E-2</v>
      </c>
      <c r="K310" s="65">
        <f t="shared" si="73"/>
        <v>3.3170587556705542E-3</v>
      </c>
      <c r="L310" s="65">
        <f t="shared" si="74"/>
        <v>3.1127023045521418</v>
      </c>
      <c r="M310" s="66">
        <f t="shared" si="75"/>
        <v>5.7772660612289882E-2</v>
      </c>
      <c r="N310" s="66">
        <f t="shared" si="76"/>
        <v>1.5419059777572452</v>
      </c>
      <c r="O310" s="67">
        <f t="shared" si="77"/>
        <v>1.0062168204036253</v>
      </c>
      <c r="P310" s="67">
        <f t="shared" si="78"/>
        <v>-2.8890349037651385E-2</v>
      </c>
    </row>
    <row r="311" spans="1:16">
      <c r="A311" s="68">
        <f t="shared" si="79"/>
        <v>17.476753507013946</v>
      </c>
      <c r="B311" s="71">
        <f t="shared" si="67"/>
        <v>-303.43691314492423</v>
      </c>
      <c r="C311" s="71">
        <f t="shared" si="64"/>
        <v>8.738376753506973</v>
      </c>
      <c r="D311" s="71">
        <f t="shared" si="65"/>
        <v>92150.319487206536</v>
      </c>
      <c r="E311" s="65">
        <f t="shared" si="66"/>
        <v>-3.2928471093043921E-3</v>
      </c>
      <c r="F311" s="65">
        <f t="shared" si="68"/>
        <v>9.4827416791757783E-5</v>
      </c>
      <c r="G311" s="66">
        <f t="shared" si="69"/>
        <v>1.6572753889764259E-3</v>
      </c>
      <c r="H311" s="66">
        <f t="shared" si="70"/>
        <v>5.7548277265596269E-2</v>
      </c>
      <c r="I311" s="67">
        <f t="shared" si="71"/>
        <v>1.0057570565241205</v>
      </c>
      <c r="J311" s="67">
        <f t="shared" si="72"/>
        <v>-2.8963793466381654E-2</v>
      </c>
      <c r="K311" s="65">
        <f t="shared" si="73"/>
        <v>3.2942122463845117E-3</v>
      </c>
      <c r="L311" s="65">
        <f t="shared" si="74"/>
        <v>3.1128026088549139</v>
      </c>
      <c r="M311" s="66">
        <f t="shared" si="75"/>
        <v>5.7572135429848799E-2</v>
      </c>
      <c r="N311" s="66">
        <f t="shared" si="76"/>
        <v>1.5420062820600173</v>
      </c>
      <c r="O311" s="67">
        <f t="shared" si="77"/>
        <v>1.0061740197798918</v>
      </c>
      <c r="P311" s="67">
        <f t="shared" si="78"/>
        <v>-2.879004473487929E-2</v>
      </c>
    </row>
    <row r="312" spans="1:16">
      <c r="A312" s="68">
        <f t="shared" si="79"/>
        <v>17.536673346693306</v>
      </c>
      <c r="B312" s="71">
        <f t="shared" si="67"/>
        <v>-305.53491206862338</v>
      </c>
      <c r="C312" s="71">
        <f t="shared" si="64"/>
        <v>8.7683366733466528</v>
      </c>
      <c r="D312" s="71">
        <f t="shared" si="65"/>
        <v>93428.466220798582</v>
      </c>
      <c r="E312" s="65">
        <f t="shared" si="66"/>
        <v>-3.2702550349756969E-3</v>
      </c>
      <c r="F312" s="65">
        <f t="shared" si="68"/>
        <v>9.3850804021812024E-5</v>
      </c>
      <c r="G312" s="66">
        <f t="shared" si="69"/>
        <v>1.6458308934550478E-3</v>
      </c>
      <c r="H312" s="66">
        <f t="shared" si="70"/>
        <v>5.7349394308747886E-2</v>
      </c>
      <c r="I312" s="67">
        <f t="shared" si="71"/>
        <v>1.0057175946232237</v>
      </c>
      <c r="J312" s="67">
        <f t="shared" si="72"/>
        <v>-2.8862398762417567E-2</v>
      </c>
      <c r="K312" s="65">
        <f t="shared" si="73"/>
        <v>3.2716014377059191E-3</v>
      </c>
      <c r="L312" s="65">
        <f t="shared" si="74"/>
        <v>3.1129022148375829</v>
      </c>
      <c r="M312" s="66">
        <f t="shared" si="75"/>
        <v>5.7373005733620884E-2</v>
      </c>
      <c r="N312" s="66">
        <f t="shared" si="76"/>
        <v>1.5421058880426861</v>
      </c>
      <c r="O312" s="67">
        <f t="shared" si="77"/>
        <v>1.0061316604684716</v>
      </c>
      <c r="P312" s="67">
        <f t="shared" si="78"/>
        <v>-2.8690438752210404E-2</v>
      </c>
    </row>
    <row r="313" spans="1:16">
      <c r="A313" s="68">
        <f t="shared" si="79"/>
        <v>17.596593186372665</v>
      </c>
      <c r="B313" s="71">
        <f t="shared" si="67"/>
        <v>-307.64009176669691</v>
      </c>
      <c r="C313" s="71">
        <f t="shared" si="64"/>
        <v>8.7982965931863326</v>
      </c>
      <c r="D313" s="71">
        <f t="shared" si="65"/>
        <v>94719.836085163377</v>
      </c>
      <c r="E313" s="65">
        <f t="shared" si="66"/>
        <v>-3.2478951028810394E-3</v>
      </c>
      <c r="F313" s="65">
        <f t="shared" si="68"/>
        <v>9.2887582546867075E-5</v>
      </c>
      <c r="G313" s="66">
        <f t="shared" si="69"/>
        <v>1.6345050021428296E-3</v>
      </c>
      <c r="H313" s="66">
        <f t="shared" si="70"/>
        <v>5.7151888837409646E-2</v>
      </c>
      <c r="I313" s="67">
        <f t="shared" si="71"/>
        <v>1.0056785377046906</v>
      </c>
      <c r="J313" s="67">
        <f t="shared" si="72"/>
        <v>-2.8761719583798553E-2</v>
      </c>
      <c r="K313" s="65">
        <f t="shared" si="73"/>
        <v>3.2492230921114108E-3</v>
      </c>
      <c r="L313" s="65">
        <f t="shared" si="74"/>
        <v>3.113001129810097</v>
      </c>
      <c r="M313" s="66">
        <f t="shared" si="75"/>
        <v>5.7175256923652377E-2</v>
      </c>
      <c r="N313" s="66">
        <f t="shared" si="76"/>
        <v>1.5422048030152007</v>
      </c>
      <c r="O313" s="67">
        <f t="shared" si="77"/>
        <v>1.006089736411848</v>
      </c>
      <c r="P313" s="67">
        <f t="shared" si="78"/>
        <v>-2.8591523779695871E-2</v>
      </c>
    </row>
    <row r="314" spans="1:16">
      <c r="A314" s="68">
        <f t="shared" si="79"/>
        <v>17.656513026052025</v>
      </c>
      <c r="B314" s="71">
        <f t="shared" si="67"/>
        <v>-309.75245223914482</v>
      </c>
      <c r="C314" s="71">
        <f t="shared" si="64"/>
        <v>8.8282565130260124</v>
      </c>
      <c r="D314" s="71">
        <f t="shared" si="65"/>
        <v>96024.519781223484</v>
      </c>
      <c r="E314" s="65">
        <f t="shared" si="66"/>
        <v>-3.2257641375855483E-3</v>
      </c>
      <c r="F314" s="65">
        <f t="shared" si="68"/>
        <v>9.1937523177827732E-5</v>
      </c>
      <c r="G314" s="66">
        <f t="shared" si="69"/>
        <v>1.6232960755722752E-3</v>
      </c>
      <c r="H314" s="66">
        <f t="shared" si="70"/>
        <v>5.6955746514250713E-2</v>
      </c>
      <c r="I314" s="67">
        <f t="shared" si="71"/>
        <v>1.0056398802373849</v>
      </c>
      <c r="J314" s="67">
        <f t="shared" si="72"/>
        <v>-2.8661748303481008E-2</v>
      </c>
      <c r="K314" s="65">
        <f t="shared" si="73"/>
        <v>3.2270740275830538E-3</v>
      </c>
      <c r="L314" s="65">
        <f t="shared" si="74"/>
        <v>3.1130993609801672</v>
      </c>
      <c r="M314" s="66">
        <f t="shared" si="75"/>
        <v>5.6978874604054361E-2</v>
      </c>
      <c r="N314" s="66">
        <f t="shared" si="76"/>
        <v>1.5423030341852706</v>
      </c>
      <c r="O314" s="67">
        <f t="shared" si="77"/>
        <v>1.0060482416562706</v>
      </c>
      <c r="P314" s="67">
        <f t="shared" si="78"/>
        <v>-2.8493292609625985E-2</v>
      </c>
    </row>
    <row r="315" spans="1:16">
      <c r="A315" s="68">
        <f t="shared" si="79"/>
        <v>17.716432865731385</v>
      </c>
      <c r="B315" s="71">
        <f t="shared" si="67"/>
        <v>-311.87199348596715</v>
      </c>
      <c r="C315" s="71">
        <f t="shared" si="64"/>
        <v>8.8582164328656923</v>
      </c>
      <c r="D315" s="71">
        <f t="shared" si="65"/>
        <v>97342.608319282634</v>
      </c>
      <c r="E315" s="65">
        <f t="shared" si="66"/>
        <v>-3.2038590178622563E-3</v>
      </c>
      <c r="F315" s="65">
        <f t="shared" si="68"/>
        <v>9.1000401425559137E-5</v>
      </c>
      <c r="G315" s="66">
        <f t="shared" si="69"/>
        <v>1.6122025026105251E-3</v>
      </c>
      <c r="H315" s="66">
        <f t="shared" si="70"/>
        <v>5.6760953201224755E-2</v>
      </c>
      <c r="I315" s="67">
        <f t="shared" si="71"/>
        <v>1.0056016167844193</v>
      </c>
      <c r="J315" s="67">
        <f t="shared" si="72"/>
        <v>-2.8562477403463495E-2</v>
      </c>
      <c r="K315" s="65">
        <f t="shared" si="73"/>
        <v>3.2051511164681323E-3</v>
      </c>
      <c r="L315" s="65">
        <f t="shared" si="74"/>
        <v>3.1131969154550534</v>
      </c>
      <c r="M315" s="66">
        <f t="shared" si="75"/>
        <v>5.6783844579431662E-2</v>
      </c>
      <c r="N315" s="66">
        <f t="shared" si="76"/>
        <v>1.5424005886601571</v>
      </c>
      <c r="O315" s="67">
        <f t="shared" si="77"/>
        <v>1.0060071703496261</v>
      </c>
      <c r="P315" s="67">
        <f t="shared" si="78"/>
        <v>-2.8395738134739584E-2</v>
      </c>
    </row>
    <row r="316" spans="1:16">
      <c r="A316" s="68">
        <f t="shared" si="79"/>
        <v>17.776352705410744</v>
      </c>
      <c r="B316" s="71">
        <f t="shared" si="67"/>
        <v>-313.99871550716387</v>
      </c>
      <c r="C316" s="71">
        <f t="shared" si="64"/>
        <v>8.8881763527053721</v>
      </c>
      <c r="D316" s="71">
        <f t="shared" si="65"/>
        <v>98674.193019025624</v>
      </c>
      <c r="E316" s="65">
        <f t="shared" si="66"/>
        <v>-3.1821766755834625E-3</v>
      </c>
      <c r="F316" s="65">
        <f t="shared" si="68"/>
        <v>9.0075997388614266E-5</v>
      </c>
      <c r="G316" s="66">
        <f t="shared" si="69"/>
        <v>1.6012226998716643E-3</v>
      </c>
      <c r="H316" s="66">
        <f t="shared" si="70"/>
        <v>5.6567494956103054E-2</v>
      </c>
      <c r="I316" s="67">
        <f t="shared" si="71"/>
        <v>1.0055637420012311</v>
      </c>
      <c r="J316" s="67">
        <f t="shared" si="72"/>
        <v>-2.8463899472828756E-2</v>
      </c>
      <c r="K316" s="65">
        <f t="shared" si="73"/>
        <v>3.1834512843662258E-3</v>
      </c>
      <c r="L316" s="65">
        <f t="shared" si="74"/>
        <v>3.1132938002433219</v>
      </c>
      <c r="M316" s="66">
        <f t="shared" si="75"/>
        <v>5.6590152851386862E-2</v>
      </c>
      <c r="N316" s="66">
        <f t="shared" si="76"/>
        <v>1.5424974734484254</v>
      </c>
      <c r="O316" s="67">
        <f t="shared" si="77"/>
        <v>1.0059665167393583</v>
      </c>
      <c r="P316" s="67">
        <f t="shared" si="78"/>
        <v>-2.8298853346471212E-2</v>
      </c>
    </row>
    <row r="317" spans="1:16">
      <c r="A317" s="68">
        <f t="shared" si="79"/>
        <v>17.836272545090104</v>
      </c>
      <c r="B317" s="71">
        <f t="shared" si="67"/>
        <v>-316.13261830273501</v>
      </c>
      <c r="C317" s="71">
        <f t="shared" si="64"/>
        <v>8.9181362725450519</v>
      </c>
      <c r="D317" s="71">
        <f t="shared" si="65"/>
        <v>100019.36550951842</v>
      </c>
      <c r="E317" s="65">
        <f t="shared" si="66"/>
        <v>-3.1607140946385026E-3</v>
      </c>
      <c r="F317" s="65">
        <f t="shared" si="68"/>
        <v>8.9164095644021554E-5</v>
      </c>
      <c r="G317" s="66">
        <f t="shared" si="69"/>
        <v>1.5903551111432497E-3</v>
      </c>
      <c r="H317" s="66">
        <f t="shared" si="70"/>
        <v>5.6375358029080044E-2</v>
      </c>
      <c r="I317" s="67">
        <f t="shared" si="71"/>
        <v>1.0055262506337053</v>
      </c>
      <c r="J317" s="67">
        <f t="shared" si="72"/>
        <v>-2.8366007205828065E-2</v>
      </c>
      <c r="K317" s="65">
        <f t="shared" si="73"/>
        <v>3.1619715090428161E-3</v>
      </c>
      <c r="L317" s="65">
        <f t="shared" si="74"/>
        <v>3.1133900222565583</v>
      </c>
      <c r="M317" s="66">
        <f t="shared" si="75"/>
        <v>5.6397785615097507E-2</v>
      </c>
      <c r="N317" s="66">
        <f t="shared" si="76"/>
        <v>1.5425936954616617</v>
      </c>
      <c r="O317" s="67">
        <f t="shared" si="77"/>
        <v>1.0059262751704412</v>
      </c>
      <c r="P317" s="67">
        <f t="shared" si="78"/>
        <v>-2.8202631333235011E-2</v>
      </c>
    </row>
    <row r="318" spans="1:16">
      <c r="A318" s="68">
        <f t="shared" si="79"/>
        <v>17.896192384769464</v>
      </c>
      <c r="B318" s="71">
        <f t="shared" si="67"/>
        <v>-318.27370187268053</v>
      </c>
      <c r="C318" s="71">
        <f t="shared" si="64"/>
        <v>8.9480961923847318</v>
      </c>
      <c r="D318" s="71">
        <f t="shared" si="65"/>
        <v>101378.2177292081</v>
      </c>
      <c r="E318" s="65">
        <f t="shared" si="66"/>
        <v>-3.1394683098772075E-3</v>
      </c>
      <c r="F318" s="65">
        <f t="shared" si="68"/>
        <v>8.826448514103926E-5</v>
      </c>
      <c r="G318" s="66">
        <f t="shared" si="69"/>
        <v>1.5795982068266643E-3</v>
      </c>
      <c r="H318" s="66">
        <f t="shared" si="70"/>
        <v>5.6184528859449537E-2</v>
      </c>
      <c r="I318" s="67">
        <f t="shared" si="71"/>
        <v>1.0054891375163411</v>
      </c>
      <c r="J318" s="67">
        <f t="shared" si="72"/>
        <v>-2.8268793400006851E-2</v>
      </c>
      <c r="K318" s="65">
        <f t="shared" si="73"/>
        <v>3.1407088193687203E-3</v>
      </c>
      <c r="L318" s="65">
        <f t="shared" si="74"/>
        <v>3.1134855883110486</v>
      </c>
      <c r="M318" s="66">
        <f t="shared" si="75"/>
        <v>5.6206729255964788E-2</v>
      </c>
      <c r="N318" s="66">
        <f t="shared" si="76"/>
        <v>1.542689261516152</v>
      </c>
      <c r="O318" s="67">
        <f t="shared" si="77"/>
        <v>1.0058864400833962</v>
      </c>
      <c r="P318" s="67">
        <f t="shared" si="78"/>
        <v>-2.8107065278744466E-2</v>
      </c>
    </row>
    <row r="319" spans="1:16">
      <c r="A319" s="68">
        <f t="shared" si="79"/>
        <v>17.956112224448823</v>
      </c>
      <c r="B319" s="71">
        <f t="shared" si="67"/>
        <v>-320.42196621700049</v>
      </c>
      <c r="C319" s="71">
        <f t="shared" si="64"/>
        <v>8.9780561122244116</v>
      </c>
      <c r="D319" s="71">
        <f t="shared" si="65"/>
        <v>102750.84192592285</v>
      </c>
      <c r="E319" s="65">
        <f t="shared" si="66"/>
        <v>-3.1184364060783593E-3</v>
      </c>
      <c r="F319" s="65">
        <f t="shared" si="68"/>
        <v>8.7376959097785768E-5</v>
      </c>
      <c r="G319" s="66">
        <f t="shared" si="69"/>
        <v>1.5689504833909158E-3</v>
      </c>
      <c r="H319" s="66">
        <f t="shared" si="70"/>
        <v>5.5994994072349882E-2</v>
      </c>
      <c r="I319" s="67">
        <f t="shared" si="71"/>
        <v>1.005452397570461</v>
      </c>
      <c r="J319" s="67">
        <f t="shared" si="72"/>
        <v>-2.8172250954370513E-2</v>
      </c>
      <c r="K319" s="65">
        <f t="shared" si="73"/>
        <v>3.1196602942846342E-3</v>
      </c>
      <c r="L319" s="65">
        <f t="shared" si="74"/>
        <v>3.1135805051294261</v>
      </c>
      <c r="M319" s="66">
        <f t="shared" si="75"/>
        <v>5.6016970346331935E-2</v>
      </c>
      <c r="N319" s="66">
        <f t="shared" si="76"/>
        <v>1.5427841783345295</v>
      </c>
      <c r="O319" s="67">
        <f t="shared" si="77"/>
        <v>1.0058470060123579</v>
      </c>
      <c r="P319" s="67">
        <f t="shared" si="78"/>
        <v>-2.8012148460367144E-2</v>
      </c>
    </row>
    <row r="320" spans="1:16">
      <c r="A320" s="68">
        <f t="shared" si="79"/>
        <v>18.016032064128183</v>
      </c>
      <c r="B320" s="71">
        <f t="shared" si="67"/>
        <v>-322.57741133569482</v>
      </c>
      <c r="C320" s="71">
        <f t="shared" si="64"/>
        <v>9.0080160320640914</v>
      </c>
      <c r="D320" s="71">
        <f t="shared" si="65"/>
        <v>104137.33065687199</v>
      </c>
      <c r="E320" s="65">
        <f t="shared" si="66"/>
        <v>-3.0976155169424643E-3</v>
      </c>
      <c r="F320" s="65">
        <f t="shared" si="68"/>
        <v>8.6501314900658599E-5</v>
      </c>
      <c r="G320" s="66">
        <f t="shared" si="69"/>
        <v>1.5584104628395142E-3</v>
      </c>
      <c r="H320" s="66">
        <f t="shared" si="70"/>
        <v>5.5806740475576433E-2</v>
      </c>
      <c r="I320" s="67">
        <f t="shared" si="71"/>
        <v>1.0054160258024651</v>
      </c>
      <c r="J320" s="67">
        <f t="shared" si="72"/>
        <v>-2.807637286758953E-2</v>
      </c>
      <c r="K320" s="65">
        <f t="shared" si="73"/>
        <v>3.0988230617901165E-3</v>
      </c>
      <c r="L320" s="65">
        <f t="shared" si="74"/>
        <v>3.1136747793422797</v>
      </c>
      <c r="M320" s="66">
        <f t="shared" si="75"/>
        <v>5.5828495642270611E-2</v>
      </c>
      <c r="N320" s="66">
        <f t="shared" si="76"/>
        <v>1.5428784525473831</v>
      </c>
      <c r="O320" s="67">
        <f t="shared" si="77"/>
        <v>1.0058079675831879</v>
      </c>
      <c r="P320" s="67">
        <f t="shared" si="78"/>
        <v>-2.7917874247513508E-2</v>
      </c>
    </row>
    <row r="321" spans="1:16">
      <c r="A321" s="68">
        <f t="shared" si="79"/>
        <v>18.075951903807542</v>
      </c>
      <c r="B321" s="71">
        <f t="shared" si="67"/>
        <v>-324.74003722876353</v>
      </c>
      <c r="C321" s="71">
        <f t="shared" si="64"/>
        <v>9.0379759519037712</v>
      </c>
      <c r="D321" s="71">
        <f t="shared" si="65"/>
        <v>105537.7767886459</v>
      </c>
      <c r="E321" s="65">
        <f t="shared" si="66"/>
        <v>-3.0770028241081924E-3</v>
      </c>
      <c r="F321" s="65">
        <f t="shared" si="68"/>
        <v>8.5637354006457578E-5</v>
      </c>
      <c r="G321" s="66">
        <f t="shared" si="69"/>
        <v>1.5479766921900674E-3</v>
      </c>
      <c r="H321" s="66">
        <f t="shared" si="70"/>
        <v>5.5619755056459663E-2</v>
      </c>
      <c r="I321" s="67">
        <f t="shared" si="71"/>
        <v>1.0053800173021212</v>
      </c>
      <c r="J321" s="67">
        <f t="shared" si="72"/>
        <v>-2.798115223624275E-2</v>
      </c>
      <c r="K321" s="65">
        <f t="shared" si="73"/>
        <v>3.0781942979563551E-3</v>
      </c>
      <c r="L321" s="65">
        <f t="shared" si="74"/>
        <v>3.1137684174897338</v>
      </c>
      <c r="M321" s="66">
        <f t="shared" si="75"/>
        <v>5.5641292080433696E-2</v>
      </c>
      <c r="N321" s="66">
        <f t="shared" si="76"/>
        <v>1.5429720906948374</v>
      </c>
      <c r="O321" s="67">
        <f t="shared" si="77"/>
        <v>1.0057693195116271</v>
      </c>
      <c r="P321" s="67">
        <f t="shared" si="78"/>
        <v>-2.7824236100059147E-2</v>
      </c>
    </row>
    <row r="322" spans="1:16">
      <c r="A322" s="68">
        <f t="shared" si="79"/>
        <v>18.135871743486902</v>
      </c>
      <c r="B322" s="71">
        <f t="shared" si="67"/>
        <v>-326.90984389620667</v>
      </c>
      <c r="C322" s="71">
        <f t="shared" si="64"/>
        <v>9.0679358717434511</v>
      </c>
      <c r="D322" s="71">
        <f t="shared" si="65"/>
        <v>106952.27349721627</v>
      </c>
      <c r="E322" s="65">
        <f t="shared" si="66"/>
        <v>-3.0565955561918504E-3</v>
      </c>
      <c r="F322" s="65">
        <f t="shared" si="68"/>
        <v>8.4784881847130346E-5</v>
      </c>
      <c r="G322" s="66">
        <f t="shared" si="69"/>
        <v>1.5376477429662467E-3</v>
      </c>
      <c r="H322" s="66">
        <f t="shared" si="70"/>
        <v>5.5434024978807415E-2</v>
      </c>
      <c r="I322" s="67">
        <f t="shared" si="71"/>
        <v>1.0053443672409006</v>
      </c>
      <c r="J322" s="67">
        <f t="shared" si="72"/>
        <v>-2.7886582253097966E-2</v>
      </c>
      <c r="K322" s="65">
        <f t="shared" si="73"/>
        <v>3.0577712259620732E-3</v>
      </c>
      <c r="L322" s="65">
        <f t="shared" si="74"/>
        <v>3.1138614260229938</v>
      </c>
      <c r="M322" s="66">
        <f t="shared" si="75"/>
        <v>5.5455346774972866E-2</v>
      </c>
      <c r="N322" s="66">
        <f t="shared" si="76"/>
        <v>1.5430650992280972</v>
      </c>
      <c r="O322" s="67">
        <f t="shared" si="77"/>
        <v>1.0057310566014979</v>
      </c>
      <c r="P322" s="67">
        <f t="shared" si="78"/>
        <v>-2.7731227566799344E-2</v>
      </c>
    </row>
    <row r="323" spans="1:16">
      <c r="A323" s="68">
        <f t="shared" si="79"/>
        <v>18.195791583166262</v>
      </c>
      <c r="B323" s="71">
        <f t="shared" si="67"/>
        <v>-329.08683133802418</v>
      </c>
      <c r="C323" s="71">
        <f t="shared" si="64"/>
        <v>9.0978957915831309</v>
      </c>
      <c r="D323" s="71">
        <f t="shared" si="65"/>
        <v>108380.91426793567</v>
      </c>
      <c r="E323" s="65">
        <f t="shared" si="66"/>
        <v>-3.0363909878492698E-3</v>
      </c>
      <c r="F323" s="65">
        <f t="shared" si="68"/>
        <v>8.3943707737061697E-5</v>
      </c>
      <c r="G323" s="66">
        <f t="shared" si="69"/>
        <v>1.5274222107017959E-3</v>
      </c>
      <c r="H323" s="66">
        <f t="shared" si="70"/>
        <v>5.5249537579909636E-2</v>
      </c>
      <c r="I323" s="67">
        <f t="shared" si="71"/>
        <v>1.0053090708703478</v>
      </c>
      <c r="J323" s="67">
        <f t="shared" si="72"/>
        <v>-2.7792656205428944E-2</v>
      </c>
      <c r="K323" s="65">
        <f t="shared" si="73"/>
        <v>3.037551115151959E-3</v>
      </c>
      <c r="L323" s="65">
        <f t="shared" si="74"/>
        <v>3.1139538113058576</v>
      </c>
      <c r="M323" s="66">
        <f t="shared" si="75"/>
        <v>5.5270647014519309E-2</v>
      </c>
      <c r="N323" s="66">
        <f t="shared" si="76"/>
        <v>1.543157484510961</v>
      </c>
      <c r="O323" s="67">
        <f t="shared" si="77"/>
        <v>1.005693173742944</v>
      </c>
      <c r="P323" s="67">
        <f t="shared" si="78"/>
        <v>-2.7638842283935552E-2</v>
      </c>
    </row>
    <row r="324" spans="1:16">
      <c r="A324" s="68">
        <f t="shared" si="79"/>
        <v>18.255711422845621</v>
      </c>
      <c r="B324" s="71">
        <f t="shared" si="67"/>
        <v>-331.27099955421608</v>
      </c>
      <c r="C324" s="71">
        <f t="shared" si="64"/>
        <v>9.1278557114228107</v>
      </c>
      <c r="D324" s="71">
        <f t="shared" si="65"/>
        <v>109823.79289553798</v>
      </c>
      <c r="E324" s="65">
        <f t="shared" si="66"/>
        <v>-3.0163864388595097E-3</v>
      </c>
      <c r="F324" s="65">
        <f t="shared" si="68"/>
        <v>8.3113644782829805E-5</v>
      </c>
      <c r="G324" s="66">
        <f t="shared" si="69"/>
        <v>1.5172987144562394E-3</v>
      </c>
      <c r="H324" s="66">
        <f t="shared" si="70"/>
        <v>5.5066280367604178E-2</v>
      </c>
      <c r="I324" s="67">
        <f t="shared" si="71"/>
        <v>1.0052741235204912</v>
      </c>
      <c r="J324" s="67">
        <f t="shared" si="72"/>
        <v>-2.7699367473367747E-2</v>
      </c>
      <c r="K324" s="65">
        <f t="shared" si="73"/>
        <v>3.0175312801170168E-3</v>
      </c>
      <c r="L324" s="65">
        <f t="shared" si="74"/>
        <v>3.1140455796162003</v>
      </c>
      <c r="M324" s="66">
        <f t="shared" si="75"/>
        <v>5.5087180259226189E-2</v>
      </c>
      <c r="N324" s="66">
        <f t="shared" si="76"/>
        <v>1.543249252821304</v>
      </c>
      <c r="O324" s="67">
        <f t="shared" si="77"/>
        <v>1.0056556659107114</v>
      </c>
      <c r="P324" s="67">
        <f t="shared" si="78"/>
        <v>-2.7547073973592646E-2</v>
      </c>
    </row>
    <row r="325" spans="1:16">
      <c r="A325" s="68">
        <f t="shared" si="79"/>
        <v>18.315631262524981</v>
      </c>
      <c r="B325" s="71">
        <f t="shared" si="67"/>
        <v>-333.46234854478246</v>
      </c>
      <c r="C325" s="71">
        <f t="shared" si="64"/>
        <v>9.1578156312624905</v>
      </c>
      <c r="D325" s="71">
        <f t="shared" si="65"/>
        <v>111281.00348413817</v>
      </c>
      <c r="E325" s="65">
        <f t="shared" si="66"/>
        <v>-2.9965792732298078E-3</v>
      </c>
      <c r="F325" s="65">
        <f t="shared" si="68"/>
        <v>8.2294509795356329E-5</v>
      </c>
      <c r="G325" s="66">
        <f t="shared" si="69"/>
        <v>1.5072758963419967E-3</v>
      </c>
      <c r="H325" s="66">
        <f t="shared" si="70"/>
        <v>5.4884241017402254E-2</v>
      </c>
      <c r="I325" s="67">
        <f t="shared" si="71"/>
        <v>1.0052395205982887</v>
      </c>
      <c r="J325" s="67">
        <f t="shared" si="72"/>
        <v>-2.7606709528291837E-2</v>
      </c>
      <c r="K325" s="65">
        <f t="shared" si="73"/>
        <v>2.9977090797962602E-3</v>
      </c>
      <c r="L325" s="65">
        <f t="shared" si="74"/>
        <v>3.1141367371474264</v>
      </c>
      <c r="M325" s="66">
        <f t="shared" si="75"/>
        <v>5.4904934137871376E-2</v>
      </c>
      <c r="N325" s="66">
        <f t="shared" si="76"/>
        <v>1.5433404103525301</v>
      </c>
      <c r="O325" s="67">
        <f t="shared" si="77"/>
        <v>1.0056185281624721</v>
      </c>
      <c r="P325" s="67">
        <f t="shared" si="78"/>
        <v>-2.7455916442366543E-2</v>
      </c>
    </row>
    <row r="326" spans="1:16">
      <c r="A326" s="68">
        <f t="shared" si="79"/>
        <v>18.375551102204341</v>
      </c>
      <c r="B326" s="71">
        <f t="shared" si="67"/>
        <v>-335.66087830972316</v>
      </c>
      <c r="C326" s="71">
        <f t="shared" si="64"/>
        <v>9.1877755511021704</v>
      </c>
      <c r="D326" s="71">
        <f t="shared" si="65"/>
        <v>112752.64044723222</v>
      </c>
      <c r="E326" s="65">
        <f t="shared" si="66"/>
        <v>-2.9769668983212066E-3</v>
      </c>
      <c r="F326" s="65">
        <f t="shared" si="68"/>
        <v>8.1486123204378637E-5</v>
      </c>
      <c r="G326" s="66">
        <f t="shared" si="69"/>
        <v>1.4973524210625787E-3</v>
      </c>
      <c r="H326" s="66">
        <f t="shared" si="70"/>
        <v>5.4703407369672087E-2</v>
      </c>
      <c r="I326" s="67">
        <f t="shared" si="71"/>
        <v>1.005205257586111</v>
      </c>
      <c r="J326" s="67">
        <f t="shared" si="72"/>
        <v>-2.7514675931244806E-2</v>
      </c>
      <c r="K326" s="65">
        <f t="shared" si="73"/>
        <v>2.9780819165991833E-3</v>
      </c>
      <c r="L326" s="65">
        <f t="shared" si="74"/>
        <v>3.1142272900098917</v>
      </c>
      <c r="M326" s="66">
        <f t="shared" si="75"/>
        <v>5.4723896445018939E-2</v>
      </c>
      <c r="N326" s="66">
        <f t="shared" si="76"/>
        <v>1.5434309632149954</v>
      </c>
      <c r="O326" s="67">
        <f t="shared" si="77"/>
        <v>1.005581755637184</v>
      </c>
      <c r="P326" s="67">
        <f t="shared" si="78"/>
        <v>-2.7365363579901211E-2</v>
      </c>
    </row>
    <row r="327" spans="1:16">
      <c r="A327" s="68">
        <f t="shared" si="79"/>
        <v>18.4354709418837</v>
      </c>
      <c r="B327" s="71">
        <f t="shared" si="67"/>
        <v>-337.86658884903829</v>
      </c>
      <c r="C327" s="71">
        <f t="shared" si="64"/>
        <v>9.2177354709418502</v>
      </c>
      <c r="D327" s="71">
        <f t="shared" si="65"/>
        <v>114238.79850769736</v>
      </c>
      <c r="E327" s="65">
        <f t="shared" si="66"/>
        <v>-2.9575467639943094E-3</v>
      </c>
      <c r="F327" s="65">
        <f t="shared" si="68"/>
        <v>8.0688308975175032E-5</v>
      </c>
      <c r="G327" s="66">
        <f t="shared" si="69"/>
        <v>1.4875269754615731E-3</v>
      </c>
      <c r="H327" s="66">
        <f t="shared" si="70"/>
        <v>5.4523767426879262E-2</v>
      </c>
      <c r="I327" s="67">
        <f t="shared" si="71"/>
        <v>1.0051713300402576</v>
      </c>
      <c r="J327" s="67">
        <f t="shared" si="72"/>
        <v>-2.7423260331389979E-2</v>
      </c>
      <c r="K327" s="65">
        <f t="shared" si="73"/>
        <v>2.9586472355484497E-3</v>
      </c>
      <c r="L327" s="65">
        <f t="shared" si="74"/>
        <v>3.1143172442322986</v>
      </c>
      <c r="M327" s="66">
        <f t="shared" si="75"/>
        <v>5.4544055138237985E-2</v>
      </c>
      <c r="N327" s="66">
        <f t="shared" si="76"/>
        <v>1.5435209174374021</v>
      </c>
      <c r="O327" s="67">
        <f t="shared" si="77"/>
        <v>1.0055453435534887</v>
      </c>
      <c r="P327" s="67">
        <f t="shared" si="78"/>
        <v>-2.7275409357494517E-2</v>
      </c>
    </row>
    <row r="328" spans="1:16">
      <c r="A328" s="68">
        <f t="shared" si="79"/>
        <v>18.49539078156306</v>
      </c>
      <c r="B328" s="71">
        <f t="shared" si="67"/>
        <v>-340.0794801627278</v>
      </c>
      <c r="C328" s="71">
        <f t="shared" si="64"/>
        <v>9.24769539078153</v>
      </c>
      <c r="D328" s="71">
        <f t="shared" si="65"/>
        <v>115739.57269779185</v>
      </c>
      <c r="E328" s="65">
        <f t="shared" si="66"/>
        <v>-2.9383163617746448E-3</v>
      </c>
      <c r="F328" s="65">
        <f t="shared" si="68"/>
        <v>7.9900894527477052E-5</v>
      </c>
      <c r="G328" s="66">
        <f t="shared" si="69"/>
        <v>1.4777982680821413E-3</v>
      </c>
      <c r="H328" s="66">
        <f t="shared" si="70"/>
        <v>5.4345309350882672E-2</v>
      </c>
      <c r="I328" s="67">
        <f t="shared" si="71"/>
        <v>1.0051377335895082</v>
      </c>
      <c r="J328" s="67">
        <f t="shared" si="72"/>
        <v>-2.7332456464496294E-2</v>
      </c>
      <c r="K328" s="65">
        <f t="shared" si="73"/>
        <v>2.9394025234422859E-3</v>
      </c>
      <c r="L328" s="65">
        <f t="shared" si="74"/>
        <v>3.1144066057630608</v>
      </c>
      <c r="M328" s="66">
        <f t="shared" si="75"/>
        <v>5.4365398335377638E-2</v>
      </c>
      <c r="N328" s="66">
        <f t="shared" si="76"/>
        <v>1.5436102789681643</v>
      </c>
      <c r="O328" s="67">
        <f t="shared" si="77"/>
        <v>1.0055092872081475</v>
      </c>
      <c r="P328" s="67">
        <f t="shared" si="78"/>
        <v>-2.7186047826732247E-2</v>
      </c>
    </row>
    <row r="329" spans="1:16">
      <c r="A329" s="68">
        <f t="shared" si="79"/>
        <v>18.55531062124242</v>
      </c>
      <c r="B329" s="71">
        <f t="shared" si="67"/>
        <v>-342.29955225079175</v>
      </c>
      <c r="C329" s="71">
        <f t="shared" si="64"/>
        <v>9.2776553106212098</v>
      </c>
      <c r="D329" s="71">
        <f t="shared" si="65"/>
        <v>117255.0583591552</v>
      </c>
      <c r="E329" s="65">
        <f t="shared" si="66"/>
        <v>-2.9192732240371209E-3</v>
      </c>
      <c r="F329" s="65">
        <f t="shared" si="68"/>
        <v>7.9123710656503352E-5</v>
      </c>
      <c r="G329" s="66">
        <f t="shared" si="69"/>
        <v>1.4681650287367287E-3</v>
      </c>
      <c r="H329" s="66">
        <f t="shared" si="70"/>
        <v>5.4168021460284592E-2</v>
      </c>
      <c r="I329" s="67">
        <f t="shared" si="71"/>
        <v>1.0051044639337061</v>
      </c>
      <c r="J329" s="67">
        <f t="shared" si="72"/>
        <v>-2.7242258151455305E-2</v>
      </c>
      <c r="K329" s="65">
        <f t="shared" si="73"/>
        <v>2.9203453080360446E-3</v>
      </c>
      <c r="L329" s="65">
        <f t="shared" si="74"/>
        <v>3.1144953804716438</v>
      </c>
      <c r="M329" s="66">
        <f t="shared" si="75"/>
        <v>5.4187914311896686E-2</v>
      </c>
      <c r="N329" s="66">
        <f t="shared" si="76"/>
        <v>1.5436990536767472</v>
      </c>
      <c r="O329" s="67">
        <f t="shared" si="77"/>
        <v>1.0054735819745109</v>
      </c>
      <c r="P329" s="67">
        <f t="shared" si="78"/>
        <v>-2.7097273118149478E-2</v>
      </c>
    </row>
    <row r="330" spans="1:16">
      <c r="A330" s="68">
        <f t="shared" si="79"/>
        <v>18.615230460921779</v>
      </c>
      <c r="B330" s="71">
        <f t="shared" si="67"/>
        <v>-344.52680511323007</v>
      </c>
      <c r="C330" s="71">
        <f t="shared" si="64"/>
        <v>9.3076152304608897</v>
      </c>
      <c r="D330" s="71">
        <f t="shared" si="65"/>
        <v>118785.35114280792</v>
      </c>
      <c r="E330" s="65">
        <f t="shared" si="66"/>
        <v>-2.9004149232090735E-3</v>
      </c>
      <c r="F330" s="65">
        <f t="shared" si="68"/>
        <v>7.8356591456053764E-5</v>
      </c>
      <c r="G330" s="66">
        <f t="shared" si="69"/>
        <v>1.4586260080867353E-3</v>
      </c>
      <c r="H330" s="66">
        <f t="shared" si="70"/>
        <v>5.3991892227833647E-2</v>
      </c>
      <c r="I330" s="67">
        <f t="shared" si="71"/>
        <v>1.0050715168423747</v>
      </c>
      <c r="J330" s="67">
        <f t="shared" si="72"/>
        <v>-2.7152659296828932E-2</v>
      </c>
      <c r="K330" s="65">
        <f t="shared" si="73"/>
        <v>2.9014731572424559E-3</v>
      </c>
      <c r="L330" s="65">
        <f t="shared" si="74"/>
        <v>3.1145835741498744</v>
      </c>
      <c r="M330" s="66">
        <f t="shared" si="75"/>
        <v>5.4011591498246657E-2</v>
      </c>
      <c r="N330" s="66">
        <f t="shared" si="76"/>
        <v>1.5437872473549779</v>
      </c>
      <c r="O330" s="67">
        <f t="shared" si="77"/>
        <v>1.0054382233010248</v>
      </c>
      <c r="P330" s="67">
        <f t="shared" si="78"/>
        <v>-2.7009079439918867E-2</v>
      </c>
    </row>
    <row r="331" spans="1:16">
      <c r="A331" s="68">
        <f t="shared" si="79"/>
        <v>18.675150300601139</v>
      </c>
      <c r="B331" s="71">
        <f t="shared" si="67"/>
        <v>-346.76123875004282</v>
      </c>
      <c r="C331" s="71">
        <f t="shared" si="64"/>
        <v>9.3375751503005695</v>
      </c>
      <c r="D331" s="71">
        <f t="shared" si="65"/>
        <v>120330.54700915172</v>
      </c>
      <c r="E331" s="65">
        <f t="shared" si="66"/>
        <v>-2.8817390709914245E-3</v>
      </c>
      <c r="F331" s="65">
        <f t="shared" si="68"/>
        <v>7.7599374243602512E-5</v>
      </c>
      <c r="G331" s="66">
        <f t="shared" si="69"/>
        <v>1.4491799772318736E-3</v>
      </c>
      <c r="H331" s="66">
        <f t="shared" si="70"/>
        <v>5.3816910277879548E-2</v>
      </c>
      <c r="I331" s="67">
        <f t="shared" si="71"/>
        <v>1.0050388881533667</v>
      </c>
      <c r="J331" s="67">
        <f t="shared" si="72"/>
        <v>-2.7063653887426976E-2</v>
      </c>
      <c r="K331" s="65">
        <f t="shared" si="73"/>
        <v>2.8827836783500626E-3</v>
      </c>
      <c r="L331" s="65">
        <f t="shared" si="74"/>
        <v>3.114671192513228</v>
      </c>
      <c r="M331" s="66">
        <f t="shared" si="75"/>
        <v>5.3836418477307232E-2</v>
      </c>
      <c r="N331" s="66">
        <f t="shared" si="76"/>
        <v>1.5438748657183317</v>
      </c>
      <c r="O331" s="67">
        <f t="shared" si="77"/>
        <v>1.0054032067097727</v>
      </c>
      <c r="P331" s="67">
        <f t="shared" si="78"/>
        <v>-2.6921461076565012E-2</v>
      </c>
    </row>
    <row r="332" spans="1:16">
      <c r="A332" s="68">
        <f t="shared" si="79"/>
        <v>18.735070140280499</v>
      </c>
      <c r="B332" s="71">
        <f t="shared" si="67"/>
        <v>-349.00285316122995</v>
      </c>
      <c r="C332" s="71">
        <f t="shared" si="64"/>
        <v>9.3675350701402493</v>
      </c>
      <c r="D332" s="71">
        <f t="shared" si="65"/>
        <v>121890.74222796934</v>
      </c>
      <c r="E332" s="65">
        <f t="shared" si="66"/>
        <v>-2.863243317597478E-3</v>
      </c>
      <c r="F332" s="65">
        <f t="shared" si="68"/>
        <v>7.685189948733245E-5</v>
      </c>
      <c r="G332" s="66">
        <f t="shared" si="69"/>
        <v>1.4398257273089603E-3</v>
      </c>
      <c r="H332" s="66">
        <f t="shared" si="70"/>
        <v>5.3643064383878183E-2</v>
      </c>
      <c r="I332" s="67">
        <f t="shared" si="71"/>
        <v>1.0050065737715406</v>
      </c>
      <c r="J332" s="67">
        <f t="shared" si="72"/>
        <v>-2.6975235990913754E-2</v>
      </c>
      <c r="K332" s="65">
        <f t="shared" si="73"/>
        <v>2.8642745172593746E-3</v>
      </c>
      <c r="L332" s="65">
        <f t="shared" si="74"/>
        <v>3.1147582412020887</v>
      </c>
      <c r="M332" s="66">
        <f t="shared" si="75"/>
        <v>5.3662383981872445E-2</v>
      </c>
      <c r="N332" s="66">
        <f t="shared" si="76"/>
        <v>1.5439619144071921</v>
      </c>
      <c r="O332" s="67">
        <f t="shared" si="77"/>
        <v>1.0053685277950453</v>
      </c>
      <c r="P332" s="67">
        <f t="shared" si="78"/>
        <v>-2.683441238770453E-2</v>
      </c>
    </row>
    <row r="333" spans="1:16">
      <c r="A333" s="68">
        <f t="shared" si="79"/>
        <v>18.794989979959858</v>
      </c>
      <c r="B333" s="71">
        <f t="shared" si="67"/>
        <v>-351.25164834679146</v>
      </c>
      <c r="C333" s="71">
        <f t="shared" si="64"/>
        <v>9.3974949899799292</v>
      </c>
      <c r="D333" s="71">
        <f t="shared" si="65"/>
        <v>123466.03337842473</v>
      </c>
      <c r="E333" s="65">
        <f t="shared" si="66"/>
        <v>-2.8449253510088993E-3</v>
      </c>
      <c r="F333" s="65">
        <f t="shared" si="68"/>
        <v>7.6114010735053793E-5</v>
      </c>
      <c r="G333" s="66">
        <f t="shared" si="69"/>
        <v>1.4305620690998931E-3</v>
      </c>
      <c r="H333" s="66">
        <f t="shared" si="70"/>
        <v>5.3470343465946049E-2</v>
      </c>
      <c r="I333" s="67">
        <f t="shared" si="71"/>
        <v>1.0049745696674681</v>
      </c>
      <c r="J333" s="67">
        <f t="shared" si="72"/>
        <v>-2.6887399754443136E-2</v>
      </c>
      <c r="K333" s="65">
        <f t="shared" si="73"/>
        <v>2.8459433577362856E-3</v>
      </c>
      <c r="L333" s="65">
        <f t="shared" si="74"/>
        <v>3.1148447257829823</v>
      </c>
      <c r="M333" s="66">
        <f t="shared" si="75"/>
        <v>5.3489476892186812E-2</v>
      </c>
      <c r="N333" s="66">
        <f t="shared" si="76"/>
        <v>1.5440483989880855</v>
      </c>
      <c r="O333" s="67">
        <f t="shared" si="77"/>
        <v>1.0053341822219455</v>
      </c>
      <c r="P333" s="67">
        <f t="shared" si="78"/>
        <v>-2.6747927806810991E-2</v>
      </c>
    </row>
    <row r="334" spans="1:16">
      <c r="A334" s="68">
        <f t="shared" si="79"/>
        <v>18.854909819639218</v>
      </c>
      <c r="B334" s="71">
        <f t="shared" si="67"/>
        <v>-353.50762430672739</v>
      </c>
      <c r="C334" s="71">
        <f t="shared" si="64"/>
        <v>9.427454909819609</v>
      </c>
      <c r="D334" s="71">
        <f t="shared" si="65"/>
        <v>125056.517349063</v>
      </c>
      <c r="E334" s="65">
        <f t="shared" si="66"/>
        <v>-2.8267828962484387E-3</v>
      </c>
      <c r="F334" s="65">
        <f t="shared" si="68"/>
        <v>7.538555454495268E-5</v>
      </c>
      <c r="G334" s="66">
        <f t="shared" si="69"/>
        <v>1.4213878326485763E-3</v>
      </c>
      <c r="H334" s="66">
        <f t="shared" si="70"/>
        <v>5.3298736588462875E-2</v>
      </c>
      <c r="I334" s="67">
        <f t="shared" si="71"/>
        <v>1.0049428718761728</v>
      </c>
      <c r="J334" s="67">
        <f t="shared" si="72"/>
        <v>-2.6800139403321346E-2</v>
      </c>
      <c r="K334" s="65">
        <f t="shared" si="73"/>
        <v>2.827787920682306E-3</v>
      </c>
      <c r="L334" s="65">
        <f t="shared" si="74"/>
        <v>3.114930651749789</v>
      </c>
      <c r="M334" s="66">
        <f t="shared" si="75"/>
        <v>5.3317686233529983E-2</v>
      </c>
      <c r="N334" s="66">
        <f t="shared" si="76"/>
        <v>1.5441343249548924</v>
      </c>
      <c r="O334" s="67">
        <f t="shared" si="77"/>
        <v>1.0053001657250273</v>
      </c>
      <c r="P334" s="67">
        <f t="shared" si="78"/>
        <v>-2.6662001840004279E-2</v>
      </c>
    </row>
    <row r="335" spans="1:16">
      <c r="A335" s="68">
        <f t="shared" si="79"/>
        <v>18.914829659318578</v>
      </c>
      <c r="B335" s="71">
        <f t="shared" si="67"/>
        <v>-355.77078104103776</v>
      </c>
      <c r="C335" s="71">
        <f t="shared" si="64"/>
        <v>9.4574148296592888</v>
      </c>
      <c r="D335" s="71">
        <f t="shared" si="65"/>
        <v>126662.2913378103</v>
      </c>
      <c r="E335" s="65">
        <f t="shared" si="66"/>
        <v>-2.8088137146689662E-3</v>
      </c>
      <c r="F335" s="65">
        <f t="shared" si="68"/>
        <v>7.4666380418116841E-5</v>
      </c>
      <c r="G335" s="66">
        <f t="shared" si="69"/>
        <v>1.4123018668865603E-3</v>
      </c>
      <c r="H335" s="66">
        <f t="shared" si="70"/>
        <v>5.3128232957721351E-2</v>
      </c>
      <c r="I335" s="67">
        <f t="shared" si="71"/>
        <v>1.0049114764958946</v>
      </c>
      <c r="J335" s="67">
        <f t="shared" si="72"/>
        <v>-2.6713449239696908E-2</v>
      </c>
      <c r="K335" s="65">
        <f t="shared" si="73"/>
        <v>2.8098059634211791E-3</v>
      </c>
      <c r="L335" s="65">
        <f t="shared" si="74"/>
        <v>3.1150160245249294</v>
      </c>
      <c r="M335" s="66">
        <f t="shared" si="75"/>
        <v>5.3147001173849122E-2</v>
      </c>
      <c r="N335" s="66">
        <f t="shared" si="76"/>
        <v>1.5442196977300326</v>
      </c>
      <c r="O335" s="67">
        <f t="shared" si="77"/>
        <v>1.0052664741069608</v>
      </c>
      <c r="P335" s="67">
        <f t="shared" si="78"/>
        <v>-2.6576629064863869E-2</v>
      </c>
    </row>
    <row r="336" spans="1:16">
      <c r="A336" s="68">
        <f t="shared" si="79"/>
        <v>18.974749498997937</v>
      </c>
      <c r="B336" s="71">
        <f t="shared" si="67"/>
        <v>-358.04111854972246</v>
      </c>
      <c r="C336" s="71">
        <f t="shared" si="64"/>
        <v>9.4873747494989686</v>
      </c>
      <c r="D336" s="71">
        <f t="shared" si="65"/>
        <v>128283.45285197384</v>
      </c>
      <c r="E336" s="65">
        <f t="shared" si="66"/>
        <v>-2.7910156032584016E-3</v>
      </c>
      <c r="F336" s="65">
        <f t="shared" si="68"/>
        <v>7.3956340732786815E-5</v>
      </c>
      <c r="G336" s="66">
        <f t="shared" si="69"/>
        <v>1.4033030392671673E-3</v>
      </c>
      <c r="H336" s="66">
        <f t="shared" si="70"/>
        <v>5.2958821919622784E-2</v>
      </c>
      <c r="I336" s="67">
        <f t="shared" si="71"/>
        <v>1.0048803796868835</v>
      </c>
      <c r="J336" s="67">
        <f t="shared" si="72"/>
        <v>-2.6627323641276963E-2</v>
      </c>
      <c r="K336" s="65">
        <f t="shared" si="73"/>
        <v>2.7919952790014606E-3</v>
      </c>
      <c r="L336" s="65">
        <f t="shared" si="74"/>
        <v>3.1151008494605277</v>
      </c>
      <c r="M336" s="66">
        <f t="shared" si="75"/>
        <v>5.2977411021437569E-2</v>
      </c>
      <c r="N336" s="66">
        <f t="shared" si="76"/>
        <v>1.5443045226656313</v>
      </c>
      <c r="O336" s="67">
        <f t="shared" si="77"/>
        <v>1.0052331032372306</v>
      </c>
      <c r="P336" s="67">
        <f t="shared" si="78"/>
        <v>-2.6491804129265318E-2</v>
      </c>
    </row>
    <row r="337" spans="1:16">
      <c r="A337" s="68">
        <f t="shared" si="79"/>
        <v>19.034669338677297</v>
      </c>
      <c r="B337" s="71">
        <f t="shared" si="67"/>
        <v>-360.31863683278158</v>
      </c>
      <c r="C337" s="71">
        <f t="shared" si="64"/>
        <v>9.5173346693386485</v>
      </c>
      <c r="D337" s="71">
        <f t="shared" si="65"/>
        <v>129920.09970824214</v>
      </c>
      <c r="E337" s="65">
        <f t="shared" si="66"/>
        <v>-2.773386393960125E-3</v>
      </c>
      <c r="F337" s="65">
        <f t="shared" si="68"/>
        <v>7.325529068028315E-5</v>
      </c>
      <c r="G337" s="66">
        <f t="shared" si="69"/>
        <v>1.3943902354078784E-3</v>
      </c>
      <c r="H337" s="66">
        <f t="shared" si="70"/>
        <v>5.2790492957417584E-2</v>
      </c>
      <c r="I337" s="67">
        <f t="shared" si="71"/>
        <v>1.0048495776702162</v>
      </c>
      <c r="J337" s="67">
        <f t="shared" si="72"/>
        <v>-2.6541757060069362E-2</v>
      </c>
      <c r="K337" s="65">
        <f t="shared" si="73"/>
        <v>2.7743536955146504E-3</v>
      </c>
      <c r="L337" s="65">
        <f t="shared" si="74"/>
        <v>3.1151851318395534</v>
      </c>
      <c r="M337" s="66">
        <f t="shared" si="75"/>
        <v>5.280890522265877E-2</v>
      </c>
      <c r="N337" s="66">
        <f t="shared" si="76"/>
        <v>1.544388805044657</v>
      </c>
      <c r="O337" s="67">
        <f t="shared" si="77"/>
        <v>1.0052000490508581</v>
      </c>
      <c r="P337" s="67">
        <f t="shared" si="78"/>
        <v>-2.6407521750239533E-2</v>
      </c>
    </row>
    <row r="338" spans="1:16">
      <c r="A338" s="68">
        <f t="shared" si="79"/>
        <v>19.094589178356657</v>
      </c>
      <c r="B338" s="71">
        <f t="shared" si="67"/>
        <v>-362.60333589021513</v>
      </c>
      <c r="C338" s="71">
        <f t="shared" si="64"/>
        <v>9.5472945891783283</v>
      </c>
      <c r="D338" s="71">
        <f t="shared" si="65"/>
        <v>131572.33003268472</v>
      </c>
      <c r="E338" s="65">
        <f t="shared" si="66"/>
        <v>-2.7559239530084976E-3</v>
      </c>
      <c r="F338" s="65">
        <f t="shared" si="68"/>
        <v>7.2563088202562227E-5</v>
      </c>
      <c r="G338" s="66">
        <f t="shared" si="69"/>
        <v>1.3855623587407844E-3</v>
      </c>
      <c r="H338" s="66">
        <f t="shared" si="70"/>
        <v>5.2623235689489956E-2</v>
      </c>
      <c r="I338" s="67">
        <f t="shared" si="71"/>
        <v>1.0048190667266468</v>
      </c>
      <c r="J338" s="67">
        <f t="shared" si="72"/>
        <v>-2.6456744021150107E-2</v>
      </c>
      <c r="K338" s="65">
        <f t="shared" si="73"/>
        <v>2.7568790754284958E-3</v>
      </c>
      <c r="L338" s="65">
        <f t="shared" si="74"/>
        <v>3.115268876876939</v>
      </c>
      <c r="M338" s="66">
        <f t="shared" si="75"/>
        <v>5.2641473359714856E-2</v>
      </c>
      <c r="N338" s="66">
        <f t="shared" si="76"/>
        <v>1.5444725500820424</v>
      </c>
      <c r="O338" s="67">
        <f t="shared" si="77"/>
        <v>1.0051673075471617</v>
      </c>
      <c r="P338" s="67">
        <f t="shared" si="78"/>
        <v>-2.6323776712854255E-2</v>
      </c>
    </row>
    <row r="339" spans="1:16">
      <c r="A339" s="68">
        <f t="shared" si="79"/>
        <v>19.154509018036016</v>
      </c>
      <c r="B339" s="71">
        <f t="shared" si="67"/>
        <v>-364.89521572202307</v>
      </c>
      <c r="C339" s="71">
        <f t="shared" si="64"/>
        <v>9.5772545090180081</v>
      </c>
      <c r="D339" s="71">
        <f t="shared" si="65"/>
        <v>133240.24226075225</v>
      </c>
      <c r="E339" s="65">
        <f t="shared" si="66"/>
        <v>-2.7386261802790795E-3</v>
      </c>
      <c r="F339" s="65">
        <f t="shared" si="68"/>
        <v>7.1879593931353284E-5</v>
      </c>
      <c r="G339" s="66">
        <f t="shared" si="69"/>
        <v>1.3768183301708734E-3</v>
      </c>
      <c r="H339" s="66">
        <f t="shared" si="70"/>
        <v>5.2457039867185154E-2</v>
      </c>
      <c r="I339" s="67">
        <f t="shared" si="71"/>
        <v>1.0047888431954728</v>
      </c>
      <c r="J339" s="67">
        <f t="shared" si="72"/>
        <v>-2.6372279121455285E-2</v>
      </c>
      <c r="K339" s="65">
        <f t="shared" si="73"/>
        <v>2.7395693149350536E-3</v>
      </c>
      <c r="L339" s="65">
        <f t="shared" si="74"/>
        <v>3.1153520897206759</v>
      </c>
      <c r="M339" s="66">
        <f t="shared" si="75"/>
        <v>5.2475105148458226E-2</v>
      </c>
      <c r="N339" s="66">
        <f t="shared" si="76"/>
        <v>1.5445557629257793</v>
      </c>
      <c r="O339" s="67">
        <f t="shared" si="77"/>
        <v>1.0051348747885311</v>
      </c>
      <c r="P339" s="67">
        <f t="shared" si="78"/>
        <v>-2.6240563869117349E-2</v>
      </c>
    </row>
    <row r="340" spans="1:16">
      <c r="A340" s="68">
        <f t="shared" si="79"/>
        <v>19.214428857715376</v>
      </c>
      <c r="B340" s="71">
        <f t="shared" si="67"/>
        <v>-367.19427632820543</v>
      </c>
      <c r="C340" s="71">
        <f t="shared" si="64"/>
        <v>9.6072144288576879</v>
      </c>
      <c r="D340" s="71">
        <f t="shared" si="65"/>
        <v>134923.93513727654</v>
      </c>
      <c r="E340" s="65">
        <f t="shared" si="66"/>
        <v>-2.7214910086531983E-3</v>
      </c>
      <c r="F340" s="65">
        <f t="shared" si="68"/>
        <v>7.120467112883239E-5</v>
      </c>
      <c r="G340" s="66">
        <f t="shared" si="69"/>
        <v>1.36815708774197E-3</v>
      </c>
      <c r="H340" s="66">
        <f t="shared" si="70"/>
        <v>5.2291895372678941E-2</v>
      </c>
      <c r="I340" s="67">
        <f t="shared" si="71"/>
        <v>1.0047589034734354</v>
      </c>
      <c r="J340" s="67">
        <f t="shared" si="72"/>
        <v>-2.6288357028597137E-2</v>
      </c>
      <c r="K340" s="65">
        <f t="shared" si="73"/>
        <v>2.7224223433131691E-3</v>
      </c>
      <c r="L340" s="65">
        <f t="shared" si="74"/>
        <v>3.1154347754528917</v>
      </c>
      <c r="M340" s="66">
        <f t="shared" si="75"/>
        <v>5.230979043624568E-2</v>
      </c>
      <c r="N340" s="66">
        <f t="shared" si="76"/>
        <v>1.5446384486579954</v>
      </c>
      <c r="O340" s="67">
        <f t="shared" si="77"/>
        <v>1.0051027468992428</v>
      </c>
      <c r="P340" s="67">
        <f t="shared" si="78"/>
        <v>-2.615787813690125E-2</v>
      </c>
    </row>
    <row r="341" spans="1:16">
      <c r="A341" s="68">
        <f t="shared" si="79"/>
        <v>19.274348697394736</v>
      </c>
      <c r="B341" s="71">
        <f t="shared" si="67"/>
        <v>-369.50051770876212</v>
      </c>
      <c r="C341" s="71">
        <f t="shared" ref="C341:C404" si="80">A341*$B$3</f>
        <v>9.6371743486973678</v>
      </c>
      <c r="D341" s="71">
        <f t="shared" ref="D341:D404" si="81">B341^2+C341^2</f>
        <v>136623.5077164704</v>
      </c>
      <c r="E341" s="65">
        <f t="shared" ref="E341:E404" si="82">$B$1/D341*B341</f>
        <v>-2.7045164033964973E-3</v>
      </c>
      <c r="F341" s="65">
        <f t="shared" si="68"/>
        <v>7.0538185629789502E-5</v>
      </c>
      <c r="G341" s="66">
        <f t="shared" si="69"/>
        <v>1.3595775863101214E-3</v>
      </c>
      <c r="H341" s="66">
        <f t="shared" si="70"/>
        <v>5.2127792216887972E-2</v>
      </c>
      <c r="I341" s="67">
        <f t="shared" si="71"/>
        <v>1.0047292440136382</v>
      </c>
      <c r="J341" s="67">
        <f t="shared" si="72"/>
        <v>-2.6204972479703565E-2</v>
      </c>
      <c r="K341" s="65">
        <f t="shared" si="73"/>
        <v>2.7054361223049911E-3</v>
      </c>
      <c r="L341" s="65">
        <f t="shared" si="74"/>
        <v>3.115516939090905</v>
      </c>
      <c r="M341" s="66">
        <f t="shared" si="75"/>
        <v>5.2145519199833873E-2</v>
      </c>
      <c r="N341" s="66">
        <f t="shared" si="76"/>
        <v>1.5447206122960084</v>
      </c>
      <c r="O341" s="67">
        <f t="shared" si="77"/>
        <v>1.0050709200642902</v>
      </c>
      <c r="P341" s="67">
        <f t="shared" si="78"/>
        <v>-2.6075714498888226E-2</v>
      </c>
    </row>
    <row r="342" spans="1:16">
      <c r="A342" s="68">
        <f t="shared" si="79"/>
        <v>19.334268537074095</v>
      </c>
      <c r="B342" s="71">
        <f t="shared" ref="B342:B405" si="83">$B$2-A342^2*$B$4</f>
        <v>-371.81393986369329</v>
      </c>
      <c r="C342" s="71">
        <f t="shared" si="80"/>
        <v>9.6671342685370476</v>
      </c>
      <c r="D342" s="71">
        <f t="shared" si="81"/>
        <v>138339.05936192806</v>
      </c>
      <c r="E342" s="65">
        <f t="shared" si="82"/>
        <v>-2.6877003615511015E-3</v>
      </c>
      <c r="F342" s="65">
        <f t="shared" ref="F342:F405" si="84">$B$1/D342*C342</f>
        <v>6.9880005785246185E-5</v>
      </c>
      <c r="G342" s="66">
        <f t="shared" ref="G342:G405" si="85">A342*F342</f>
        <v>1.351078797224241E-3</v>
      </c>
      <c r="H342" s="66">
        <f t="shared" ref="H342:H405" si="86">-A342*E342</f>
        <v>5.1964720537420128E-2</v>
      </c>
      <c r="I342" s="67">
        <f t="shared" ref="I342:I405" si="87">A342*H342</f>
        <v>1.00469986132449</v>
      </c>
      <c r="J342" s="67">
        <f t="shared" ref="J342:J405" si="88">-A342*G342</f>
        <v>-2.6122120280280554E-2</v>
      </c>
      <c r="K342" s="65">
        <f t="shared" ref="K342:K405" si="89">SQRT(E342^2+F342^2)</f>
        <v>2.6886086455061597E-3</v>
      </c>
      <c r="L342" s="65">
        <f t="shared" ref="L342:L405" si="90">ATAN2(E342,F342)</f>
        <v>3.1155985855882573</v>
      </c>
      <c r="M342" s="66">
        <f t="shared" ref="M342:M405" si="91">SQRT(G342^2+H342^2)</f>
        <v>5.1982281543315141E-2</v>
      </c>
      <c r="N342" s="66">
        <f t="shared" ref="N342:N405" si="92">ATAN2(G342,H342)</f>
        <v>1.5448022587933607</v>
      </c>
      <c r="O342" s="67">
        <f t="shared" ref="O342:O405" si="93">SQRT(I342^2+J342^2)</f>
        <v>1.0050393905282453</v>
      </c>
      <c r="P342" s="67">
        <f t="shared" ref="P342:P405" si="94">ATAN2(I342,J342)</f>
        <v>-2.5994068001535864E-2</v>
      </c>
    </row>
    <row r="343" spans="1:16">
      <c r="A343" s="68">
        <f t="shared" ref="A343:A406" si="95">A342+$E$6</f>
        <v>19.394188376753455</v>
      </c>
      <c r="B343" s="71">
        <f t="shared" si="83"/>
        <v>-374.13454279299879</v>
      </c>
      <c r="C343" s="71">
        <f t="shared" si="80"/>
        <v>9.6970941883767274</v>
      </c>
      <c r="D343" s="71">
        <f t="shared" si="81"/>
        <v>140070.6897466245</v>
      </c>
      <c r="E343" s="65">
        <f t="shared" si="82"/>
        <v>-2.6710409113410889E-3</v>
      </c>
      <c r="F343" s="65">
        <f t="shared" si="84"/>
        <v>6.9230002407483785E-5</v>
      </c>
      <c r="G343" s="66">
        <f t="shared" si="85"/>
        <v>1.3426597080138357E-3</v>
      </c>
      <c r="H343" s="66">
        <f t="shared" si="86"/>
        <v>5.18026705965643E-2</v>
      </c>
      <c r="I343" s="67">
        <f t="shared" si="87"/>
        <v>1.0046707519686753</v>
      </c>
      <c r="J343" s="67">
        <f t="shared" si="88"/>
        <v>-2.6039795303097118E-2</v>
      </c>
      <c r="K343" s="65">
        <f t="shared" si="89"/>
        <v>2.6719379377693592E-3</v>
      </c>
      <c r="L343" s="65">
        <f t="shared" si="90"/>
        <v>3.1156797198357307</v>
      </c>
      <c r="M343" s="66">
        <f t="shared" si="91"/>
        <v>5.1820067696093097E-2</v>
      </c>
      <c r="N343" s="66">
        <f t="shared" si="92"/>
        <v>1.5448833930408341</v>
      </c>
      <c r="O343" s="67">
        <f t="shared" si="93"/>
        <v>1.0050081545941458</v>
      </c>
      <c r="P343" s="67">
        <f t="shared" si="94"/>
        <v>-2.5912933754062482E-2</v>
      </c>
    </row>
    <row r="344" spans="1:16">
      <c r="A344" s="68">
        <f t="shared" si="95"/>
        <v>19.454108216432815</v>
      </c>
      <c r="B344" s="71">
        <f t="shared" si="83"/>
        <v>-376.46232649667877</v>
      </c>
      <c r="C344" s="71">
        <f t="shared" si="80"/>
        <v>9.7270541082164073</v>
      </c>
      <c r="D344" s="71">
        <f t="shared" si="81"/>
        <v>141818.49885291615</v>
      </c>
      <c r="E344" s="65">
        <f t="shared" si="82"/>
        <v>-2.6545361115909018E-3</v>
      </c>
      <c r="F344" s="65">
        <f t="shared" si="84"/>
        <v>6.8588048716441445E-5</v>
      </c>
      <c r="G344" s="66">
        <f t="shared" si="85"/>
        <v>1.3343193220836176E-3</v>
      </c>
      <c r="H344" s="66">
        <f t="shared" si="86"/>
        <v>5.1641632779318179E-2</v>
      </c>
      <c r="I344" s="67">
        <f t="shared" si="87"/>
        <v>1.00464191256214</v>
      </c>
      <c r="J344" s="67">
        <f t="shared" si="88"/>
        <v>-2.595799248709197E-2</v>
      </c>
      <c r="K344" s="65">
        <f t="shared" si="89"/>
        <v>2.6554220546208605E-3</v>
      </c>
      <c r="L344" s="65">
        <f t="shared" si="90"/>
        <v>3.1157603466623414</v>
      </c>
      <c r="M344" s="66">
        <f t="shared" si="91"/>
        <v>5.16588680108966E-2</v>
      </c>
      <c r="N344" s="66">
        <f t="shared" si="92"/>
        <v>1.5449640198674448</v>
      </c>
      <c r="O344" s="67">
        <f t="shared" si="93"/>
        <v>1.0049772086224018</v>
      </c>
      <c r="P344" s="67">
        <f t="shared" si="94"/>
        <v>-2.5832306927451847E-2</v>
      </c>
    </row>
    <row r="345" spans="1:16">
      <c r="A345" s="68">
        <f t="shared" si="95"/>
        <v>19.514028056112174</v>
      </c>
      <c r="B345" s="71">
        <f t="shared" si="83"/>
        <v>-378.79729097473307</v>
      </c>
      <c r="C345" s="71">
        <f t="shared" si="80"/>
        <v>9.7570140280560871</v>
      </c>
      <c r="D345" s="71">
        <f t="shared" si="81"/>
        <v>143582.58697254027</v>
      </c>
      <c r="E345" s="65">
        <f t="shared" si="82"/>
        <v>-2.6381840511564042E-3</v>
      </c>
      <c r="F345" s="65">
        <f t="shared" si="84"/>
        <v>6.7954020287446738E-5</v>
      </c>
      <c r="G345" s="66">
        <f t="shared" si="85"/>
        <v>1.3260566584148514E-3</v>
      </c>
      <c r="H345" s="66">
        <f t="shared" si="86"/>
        <v>5.1481597591453744E-2</v>
      </c>
      <c r="I345" s="67">
        <f t="shared" si="87"/>
        <v>1.0046133397731052</v>
      </c>
      <c r="J345" s="67">
        <f t="shared" si="88"/>
        <v>-2.587670683630177E-2</v>
      </c>
      <c r="K345" s="65">
        <f t="shared" si="89"/>
        <v>2.6390590816897683E-3</v>
      </c>
      <c r="L345" s="65">
        <f t="shared" si="90"/>
        <v>3.1158404708363161</v>
      </c>
      <c r="M345" s="66">
        <f t="shared" si="91"/>
        <v>5.1498672961831769E-2</v>
      </c>
      <c r="N345" s="66">
        <f t="shared" si="92"/>
        <v>1.5450441440414198</v>
      </c>
      <c r="O345" s="67">
        <f t="shared" si="93"/>
        <v>1.0049465490297305</v>
      </c>
      <c r="P345" s="67">
        <f t="shared" si="94"/>
        <v>-2.5752182753476925E-2</v>
      </c>
    </row>
    <row r="346" spans="1:16">
      <c r="A346" s="68">
        <f t="shared" si="95"/>
        <v>19.573947895791534</v>
      </c>
      <c r="B346" s="71">
        <f t="shared" si="83"/>
        <v>-381.13943622716181</v>
      </c>
      <c r="C346" s="71">
        <f t="shared" si="80"/>
        <v>9.7869739478957669</v>
      </c>
      <c r="D346" s="71">
        <f t="shared" si="81"/>
        <v>145363.05470661554</v>
      </c>
      <c r="E346" s="65">
        <f t="shared" si="82"/>
        <v>-2.6219828483682516E-3</v>
      </c>
      <c r="F346" s="65">
        <f t="shared" si="84"/>
        <v>6.732779500024058E-5</v>
      </c>
      <c r="G346" s="66">
        <f t="shared" si="85"/>
        <v>1.3178707512732429E-3</v>
      </c>
      <c r="H346" s="66">
        <f t="shared" si="86"/>
        <v>5.1322555657619229E-2</v>
      </c>
      <c r="I346" s="67">
        <f t="shared" si="87"/>
        <v>1.0045850303210997</v>
      </c>
      <c r="J346" s="67">
        <f t="shared" si="88"/>
        <v>-2.5795933418810101E-2</v>
      </c>
      <c r="K346" s="65">
        <f t="shared" si="89"/>
        <v>2.6228471341496217E-3</v>
      </c>
      <c r="L346" s="65">
        <f t="shared" si="90"/>
        <v>3.1159200970660512</v>
      </c>
      <c r="M346" s="66">
        <f t="shared" si="91"/>
        <v>5.1339473142470844E-2</v>
      </c>
      <c r="N346" s="66">
        <f t="shared" si="92"/>
        <v>1.5451237702711547</v>
      </c>
      <c r="O346" s="67">
        <f t="shared" si="93"/>
        <v>1.004916172288113</v>
      </c>
      <c r="P346" s="67">
        <f t="shared" si="94"/>
        <v>-2.5672556523742066E-2</v>
      </c>
    </row>
    <row r="347" spans="1:16">
      <c r="A347" s="68">
        <f t="shared" si="95"/>
        <v>19.633867735470893</v>
      </c>
      <c r="B347" s="71">
        <f t="shared" si="83"/>
        <v>-383.48876225396498</v>
      </c>
      <c r="C347" s="71">
        <f t="shared" si="80"/>
        <v>9.8169338677354467</v>
      </c>
      <c r="D347" s="71">
        <f t="shared" si="81"/>
        <v>147160.00296564159</v>
      </c>
      <c r="E347" s="65">
        <f t="shared" si="82"/>
        <v>-2.6059306504872836E-3</v>
      </c>
      <c r="F347" s="65">
        <f t="shared" si="84"/>
        <v>6.6709252989261431E-5</v>
      </c>
      <c r="G347" s="66">
        <f t="shared" si="85"/>
        <v>1.3097606499232254E-3</v>
      </c>
      <c r="H347" s="66">
        <f t="shared" si="86"/>
        <v>5.1164497719476953E-2</v>
      </c>
      <c r="I347" s="67">
        <f t="shared" si="87"/>
        <v>1.0045569809760126</v>
      </c>
      <c r="J347" s="67">
        <f t="shared" si="88"/>
        <v>-2.5715667365717003E-2</v>
      </c>
      <c r="K347" s="65">
        <f t="shared" si="89"/>
        <v>2.6067843561720754E-3</v>
      </c>
      <c r="L347" s="65">
        <f t="shared" si="90"/>
        <v>3.1159992300010497</v>
      </c>
      <c r="M347" s="66">
        <f t="shared" si="91"/>
        <v>5.1181259263977173E-2</v>
      </c>
      <c r="N347" s="66">
        <f t="shared" si="92"/>
        <v>1.5452029032061532</v>
      </c>
      <c r="O347" s="67">
        <f t="shared" si="93"/>
        <v>1.0048860749237722</v>
      </c>
      <c r="P347" s="67">
        <f t="shared" si="94"/>
        <v>-2.5593423588743454E-2</v>
      </c>
    </row>
    <row r="348" spans="1:16">
      <c r="A348" s="68">
        <f t="shared" si="95"/>
        <v>19.693787575150253</v>
      </c>
      <c r="B348" s="71">
        <f t="shared" si="83"/>
        <v>-385.84526905514247</v>
      </c>
      <c r="C348" s="71">
        <f t="shared" si="80"/>
        <v>9.8468937875751266</v>
      </c>
      <c r="D348" s="71">
        <f t="shared" si="81"/>
        <v>148973.53296949907</v>
      </c>
      <c r="E348" s="65">
        <f t="shared" si="82"/>
        <v>-2.5900256331716364E-3</v>
      </c>
      <c r="F348" s="65">
        <f t="shared" si="84"/>
        <v>6.6098276595153224E-5</v>
      </c>
      <c r="G348" s="66">
        <f t="shared" si="85"/>
        <v>1.3017254183484734E-3</v>
      </c>
      <c r="H348" s="66">
        <f t="shared" si="86"/>
        <v>5.1007414633876237E-2</v>
      </c>
      <c r="I348" s="67">
        <f t="shared" si="87"/>
        <v>1.004529188557169</v>
      </c>
      <c r="J348" s="67">
        <f t="shared" si="88"/>
        <v>-2.5635903870128429E-2</v>
      </c>
      <c r="K348" s="65">
        <f t="shared" si="89"/>
        <v>2.5908689203923427E-3</v>
      </c>
      <c r="L348" s="65">
        <f t="shared" si="90"/>
        <v>3.1160778742328459</v>
      </c>
      <c r="M348" s="66">
        <f t="shared" si="91"/>
        <v>5.1024022153265673E-2</v>
      </c>
      <c r="N348" s="66">
        <f t="shared" si="92"/>
        <v>1.5452815474379495</v>
      </c>
      <c r="O348" s="67">
        <f t="shared" si="93"/>
        <v>1.0048562535161747</v>
      </c>
      <c r="P348" s="67">
        <f t="shared" si="94"/>
        <v>-2.5514779356947175E-2</v>
      </c>
    </row>
    <row r="349" spans="1:16">
      <c r="A349" s="68">
        <f t="shared" si="95"/>
        <v>19.753707414829613</v>
      </c>
      <c r="B349" s="71">
        <f t="shared" si="83"/>
        <v>-388.20895663069444</v>
      </c>
      <c r="C349" s="71">
        <f t="shared" si="80"/>
        <v>9.8768537074148064</v>
      </c>
      <c r="D349" s="71">
        <f t="shared" si="81"/>
        <v>150803.74624745006</v>
      </c>
      <c r="E349" s="65">
        <f t="shared" si="82"/>
        <v>-2.5742659999552805E-3</v>
      </c>
      <c r="F349" s="65">
        <f t="shared" si="84"/>
        <v>6.5494750317463115E-5</v>
      </c>
      <c r="G349" s="66">
        <f t="shared" si="85"/>
        <v>1.2937641349784852E-3</v>
      </c>
      <c r="H349" s="66">
        <f t="shared" si="86"/>
        <v>5.0851297371060394E-2</v>
      </c>
      <c r="I349" s="67">
        <f t="shared" si="87"/>
        <v>1.0045016499324213</v>
      </c>
      <c r="J349" s="67">
        <f t="shared" si="88"/>
        <v>-2.5556638186165121E-2</v>
      </c>
      <c r="K349" s="65">
        <f t="shared" si="89"/>
        <v>2.5750990273861133E-3</v>
      </c>
      <c r="L349" s="65">
        <f t="shared" si="90"/>
        <v>3.1161560342959085</v>
      </c>
      <c r="M349" s="66">
        <f t="shared" si="91"/>
        <v>5.0867752751197592E-2</v>
      </c>
      <c r="N349" s="66">
        <f t="shared" si="92"/>
        <v>1.5453597075010119</v>
      </c>
      <c r="O349" s="67">
        <f t="shared" si="93"/>
        <v>1.0048267046970514</v>
      </c>
      <c r="P349" s="67">
        <f t="shared" si="94"/>
        <v>-2.5436619293884615E-2</v>
      </c>
    </row>
    <row r="350" spans="1:16">
      <c r="A350" s="68">
        <f t="shared" si="95"/>
        <v>19.813627254508972</v>
      </c>
      <c r="B350" s="71">
        <f t="shared" si="83"/>
        <v>-390.57982498062074</v>
      </c>
      <c r="C350" s="71">
        <f t="shared" si="80"/>
        <v>9.9068136272544862</v>
      </c>
      <c r="D350" s="71">
        <f t="shared" si="81"/>
        <v>152650.74463813749</v>
      </c>
      <c r="E350" s="65">
        <f t="shared" si="82"/>
        <v>-2.5586499817377259E-3</v>
      </c>
      <c r="F350" s="65">
        <f t="shared" si="84"/>
        <v>6.4898560768497014E-5</v>
      </c>
      <c r="G350" s="66">
        <f t="shared" si="85"/>
        <v>1.2858758924210992E-3</v>
      </c>
      <c r="H350" s="66">
        <f t="shared" si="86"/>
        <v>5.069613701290749E-2</v>
      </c>
      <c r="I350" s="67">
        <f t="shared" si="87"/>
        <v>1.0044743620172649</v>
      </c>
      <c r="J350" s="67">
        <f t="shared" si="88"/>
        <v>-2.5477865627990738E-2</v>
      </c>
      <c r="K350" s="65">
        <f t="shared" si="89"/>
        <v>2.5594729051576785E-3</v>
      </c>
      <c r="L350" s="65">
        <f t="shared" si="90"/>
        <v>3.1162337146685282</v>
      </c>
      <c r="M350" s="66">
        <f t="shared" si="91"/>
        <v>5.0712442110809434E-2</v>
      </c>
      <c r="N350" s="66">
        <f t="shared" si="92"/>
        <v>1.5454373878736316</v>
      </c>
      <c r="O350" s="67">
        <f t="shared" si="93"/>
        <v>1.0047974251494425</v>
      </c>
      <c r="P350" s="67">
        <f t="shared" si="94"/>
        <v>-2.5358938921264933E-2</v>
      </c>
    </row>
    <row r="351" spans="1:16">
      <c r="A351" s="68">
        <f t="shared" si="95"/>
        <v>19.873547094188332</v>
      </c>
      <c r="B351" s="71">
        <f t="shared" si="83"/>
        <v>-392.95787410492147</v>
      </c>
      <c r="C351" s="71">
        <f t="shared" si="80"/>
        <v>9.936773547094166</v>
      </c>
      <c r="D351" s="71">
        <f t="shared" si="81"/>
        <v>154514.63028958556</v>
      </c>
      <c r="E351" s="65">
        <f t="shared" si="82"/>
        <v>-2.5431758362845932E-3</v>
      </c>
      <c r="F351" s="65">
        <f t="shared" si="84"/>
        <v>6.4309596628300079E-5</v>
      </c>
      <c r="G351" s="66">
        <f t="shared" si="85"/>
        <v>1.2780597972007768E-3</v>
      </c>
      <c r="H351" s="66">
        <f t="shared" si="86"/>
        <v>5.0541924751203657E-2</v>
      </c>
      <c r="I351" s="67">
        <f t="shared" si="87"/>
        <v>1.0044473217739687</v>
      </c>
      <c r="J351" s="67">
        <f t="shared" si="88"/>
        <v>-2.5399581568858427E-2</v>
      </c>
      <c r="K351" s="65">
        <f t="shared" si="89"/>
        <v>2.5439888086389718E-3</v>
      </c>
      <c r="L351" s="65">
        <f t="shared" si="90"/>
        <v>3.1163109197736891</v>
      </c>
      <c r="M351" s="66">
        <f t="shared" si="91"/>
        <v>5.0558081395574675E-2</v>
      </c>
      <c r="N351" s="66">
        <f t="shared" si="92"/>
        <v>1.5455145929787926</v>
      </c>
      <c r="O351" s="67">
        <f t="shared" si="93"/>
        <v>1.0047684116067601</v>
      </c>
      <c r="P351" s="67">
        <f t="shared" si="94"/>
        <v>-2.5281733816103949E-2</v>
      </c>
    </row>
    <row r="352" spans="1:16">
      <c r="A352" s="68">
        <f t="shared" si="95"/>
        <v>19.933466933867692</v>
      </c>
      <c r="B352" s="71">
        <f t="shared" si="83"/>
        <v>-395.34310400359664</v>
      </c>
      <c r="C352" s="71">
        <f t="shared" si="80"/>
        <v>9.9667334669338459</v>
      </c>
      <c r="D352" s="71">
        <f t="shared" si="81"/>
        <v>156395.50565919952</v>
      </c>
      <c r="E352" s="65">
        <f t="shared" si="82"/>
        <v>-2.5278418477388113E-3</v>
      </c>
      <c r="F352" s="65">
        <f t="shared" si="84"/>
        <v>6.3727748600732125E-5</v>
      </c>
      <c r="G352" s="66">
        <f t="shared" si="85"/>
        <v>1.2703149695025269E-3</v>
      </c>
      <c r="H352" s="66">
        <f t="shared" si="86"/>
        <v>5.0388651885948606E-2</v>
      </c>
      <c r="I352" s="67">
        <f t="shared" si="87"/>
        <v>1.0044205262107264</v>
      </c>
      <c r="J352" s="67">
        <f t="shared" si="88"/>
        <v>-2.5321781440175765E-2</v>
      </c>
      <c r="K352" s="65">
        <f t="shared" si="89"/>
        <v>2.5286450191992719E-3</v>
      </c>
      <c r="L352" s="65">
        <f t="shared" si="90"/>
        <v>3.1163876539799236</v>
      </c>
      <c r="M352" s="66">
        <f t="shared" si="91"/>
        <v>5.0404661877697925E-2</v>
      </c>
      <c r="N352" s="66">
        <f t="shared" si="92"/>
        <v>1.5455913271850272</v>
      </c>
      <c r="O352" s="67">
        <f t="shared" si="93"/>
        <v>1.0047396608518728</v>
      </c>
      <c r="P352" s="67">
        <f t="shared" si="94"/>
        <v>-2.5204999609869379E-2</v>
      </c>
    </row>
    <row r="353" spans="1:16">
      <c r="A353" s="68">
        <f t="shared" si="95"/>
        <v>19.993386773547051</v>
      </c>
      <c r="B353" s="71">
        <f t="shared" si="83"/>
        <v>-397.73551467664618</v>
      </c>
      <c r="C353" s="71">
        <f t="shared" si="80"/>
        <v>9.9966933867735257</v>
      </c>
      <c r="D353" s="71">
        <f t="shared" si="81"/>
        <v>158293.47351376578</v>
      </c>
      <c r="E353" s="65">
        <f t="shared" si="82"/>
        <v>-2.5126463261421683E-3</v>
      </c>
      <c r="F353" s="65">
        <f t="shared" si="84"/>
        <v>6.3152909370607605E-5</v>
      </c>
      <c r="G353" s="66">
        <f t="shared" si="85"/>
        <v>1.2626405429213218E-3</v>
      </c>
      <c r="H353" s="66">
        <f t="shared" si="86"/>
        <v>5.023630982369242E-2</v>
      </c>
      <c r="I353" s="67">
        <f t="shared" si="87"/>
        <v>1.0043939723808237</v>
      </c>
      <c r="J353" s="67">
        <f t="shared" si="88"/>
        <v>-2.5244460730587424E-2</v>
      </c>
      <c r="K353" s="65">
        <f t="shared" si="89"/>
        <v>2.5134398441653042E-3</v>
      </c>
      <c r="L353" s="65">
        <f t="shared" si="90"/>
        <v>3.116463921602151</v>
      </c>
      <c r="M353" s="66">
        <f t="shared" si="91"/>
        <v>5.0252174936440755E-2</v>
      </c>
      <c r="N353" s="66">
        <f t="shared" si="92"/>
        <v>1.5456675948072547</v>
      </c>
      <c r="O353" s="67">
        <f t="shared" si="93"/>
        <v>1.0047111697162072</v>
      </c>
      <c r="P353" s="67">
        <f t="shared" si="94"/>
        <v>-2.5128731987641904E-2</v>
      </c>
    </row>
    <row r="354" spans="1:16">
      <c r="A354" s="68">
        <f t="shared" si="95"/>
        <v>20.053306613226411</v>
      </c>
      <c r="B354" s="71">
        <f t="shared" si="83"/>
        <v>-400.13510612407009</v>
      </c>
      <c r="C354" s="71">
        <f t="shared" si="80"/>
        <v>10.026653306613206</v>
      </c>
      <c r="D354" s="71">
        <f t="shared" si="81"/>
        <v>160208.63692945187</v>
      </c>
      <c r="E354" s="65">
        <f t="shared" si="82"/>
        <v>-2.4975876069669718E-3</v>
      </c>
      <c r="F354" s="65">
        <f t="shared" si="84"/>
        <v>6.2584973561871443E-5</v>
      </c>
      <c r="G354" s="66">
        <f t="shared" si="85"/>
        <v>1.2550356642168766E-3</v>
      </c>
      <c r="H354" s="66">
        <f t="shared" si="86"/>
        <v>5.0084890075903103E-2</v>
      </c>
      <c r="I354" s="67">
        <f t="shared" si="87"/>
        <v>1.0043676573818257</v>
      </c>
      <c r="J354" s="67">
        <f t="shared" si="88"/>
        <v>-2.5167614985075294E-2</v>
      </c>
      <c r="K354" s="65">
        <f t="shared" si="89"/>
        <v>2.4983716163514877E-3</v>
      </c>
      <c r="L354" s="65">
        <f t="shared" si="90"/>
        <v>3.1165397269025013</v>
      </c>
      <c r="M354" s="66">
        <f t="shared" si="91"/>
        <v>5.0100612056478443E-2</v>
      </c>
      <c r="N354" s="66">
        <f t="shared" si="92"/>
        <v>1.5457434001076049</v>
      </c>
      <c r="O354" s="67">
        <f t="shared" si="93"/>
        <v>1.0046829350788702</v>
      </c>
      <c r="P354" s="67">
        <f t="shared" si="94"/>
        <v>-2.505292668729173E-2</v>
      </c>
    </row>
    <row r="355" spans="1:16">
      <c r="A355" s="68">
        <f t="shared" si="95"/>
        <v>20.113226452905771</v>
      </c>
      <c r="B355" s="71">
        <f t="shared" si="83"/>
        <v>-402.54187834586844</v>
      </c>
      <c r="C355" s="71">
        <f t="shared" si="80"/>
        <v>10.056613226452885</v>
      </c>
      <c r="D355" s="71">
        <f t="shared" si="81"/>
        <v>162141.09929180643</v>
      </c>
      <c r="E355" s="65">
        <f t="shared" si="82"/>
        <v>-2.4826640506575765E-3</v>
      </c>
      <c r="F355" s="65">
        <f t="shared" si="84"/>
        <v>6.2023837696782423E-5</v>
      </c>
      <c r="G355" s="66">
        <f t="shared" si="85"/>
        <v>1.2474994930736583E-3</v>
      </c>
      <c r="H355" s="66">
        <f t="shared" si="86"/>
        <v>4.9934384257364163E-2</v>
      </c>
      <c r="I355" s="67">
        <f t="shared" si="87"/>
        <v>1.0043415783547784</v>
      </c>
      <c r="J355" s="67">
        <f t="shared" si="88"/>
        <v>-2.5091239804075644E-2</v>
      </c>
      <c r="K355" s="65">
        <f t="shared" si="89"/>
        <v>2.4834386936000903E-3</v>
      </c>
      <c r="L355" s="65">
        <f t="shared" si="90"/>
        <v>3.1166150740911229</v>
      </c>
      <c r="M355" s="66">
        <f t="shared" si="91"/>
        <v>4.9949964826287087E-2</v>
      </c>
      <c r="N355" s="66">
        <f t="shared" si="92"/>
        <v>1.5458187472962261</v>
      </c>
      <c r="O355" s="67">
        <f t="shared" si="93"/>
        <v>1.0046549538657903</v>
      </c>
      <c r="P355" s="67">
        <f t="shared" si="94"/>
        <v>-2.4977579498670403E-2</v>
      </c>
    </row>
    <row r="356" spans="1:16">
      <c r="A356" s="68">
        <f t="shared" si="95"/>
        <v>20.17314629258513</v>
      </c>
      <c r="B356" s="71">
        <f t="shared" si="83"/>
        <v>-404.95583134204117</v>
      </c>
      <c r="C356" s="71">
        <f t="shared" si="80"/>
        <v>10.086573146292565</v>
      </c>
      <c r="D356" s="71">
        <f t="shared" si="81"/>
        <v>164090.96429575919</v>
      </c>
      <c r="E356" s="65">
        <f t="shared" si="82"/>
        <v>-2.4678740421815349E-3</v>
      </c>
      <c r="F356" s="65">
        <f t="shared" si="84"/>
        <v>6.1469400156076993E-5</v>
      </c>
      <c r="G356" s="66">
        <f t="shared" si="85"/>
        <v>1.2400312018659965E-3</v>
      </c>
      <c r="H356" s="66">
        <f t="shared" si="86"/>
        <v>4.9784784084601512E-2</v>
      </c>
      <c r="I356" s="67">
        <f t="shared" si="87"/>
        <v>1.0043157324834302</v>
      </c>
      <c r="J356" s="67">
        <f t="shared" si="88"/>
        <v>-2.5015330842612912E-2</v>
      </c>
      <c r="K356" s="65">
        <f t="shared" si="89"/>
        <v>2.468639458331041E-3</v>
      </c>
      <c r="L356" s="65">
        <f t="shared" si="90"/>
        <v>3.1166899673269759</v>
      </c>
      <c r="M356" s="66">
        <f t="shared" si="91"/>
        <v>4.9800224936560208E-2</v>
      </c>
      <c r="N356" s="66">
        <f t="shared" si="92"/>
        <v>1.5458936405320791</v>
      </c>
      <c r="O356" s="67">
        <f t="shared" si="93"/>
        <v>1.0046272230488751</v>
      </c>
      <c r="P356" s="67">
        <f t="shared" si="94"/>
        <v>-2.4902686262817421E-2</v>
      </c>
    </row>
    <row r="357" spans="1:16">
      <c r="A357" s="68">
        <f t="shared" si="95"/>
        <v>20.23306613226449</v>
      </c>
      <c r="B357" s="71">
        <f t="shared" si="83"/>
        <v>-407.37696511258832</v>
      </c>
      <c r="C357" s="71">
        <f t="shared" si="80"/>
        <v>10.116533066132245</v>
      </c>
      <c r="D357" s="71">
        <f t="shared" si="81"/>
        <v>166058.33594562116</v>
      </c>
      <c r="E357" s="65">
        <f t="shared" si="82"/>
        <v>-2.4532159905901463E-3</v>
      </c>
      <c r="F357" s="65">
        <f t="shared" si="84"/>
        <v>6.0921561140086872E-5</v>
      </c>
      <c r="G357" s="66">
        <f t="shared" si="85"/>
        <v>1.2326299754281721E-3</v>
      </c>
      <c r="H357" s="66">
        <f t="shared" si="86"/>
        <v>4.9636081374339169E-2</v>
      </c>
      <c r="I357" s="67">
        <f t="shared" si="87"/>
        <v>1.0042901169934662</v>
      </c>
      <c r="J357" s="67">
        <f t="shared" si="88"/>
        <v>-2.493988380944976E-2</v>
      </c>
      <c r="K357" s="65">
        <f t="shared" si="89"/>
        <v>2.4539723171011808E-3</v>
      </c>
      <c r="L357" s="65">
        <f t="shared" si="90"/>
        <v>3.1167644107186119</v>
      </c>
      <c r="M357" s="66">
        <f t="shared" si="91"/>
        <v>4.9651384178654515E-2</v>
      </c>
      <c r="N357" s="66">
        <f t="shared" si="92"/>
        <v>1.5459680839237153</v>
      </c>
      <c r="O357" s="67">
        <f t="shared" si="93"/>
        <v>1.0045997396451876</v>
      </c>
      <c r="P357" s="67">
        <f t="shared" si="94"/>
        <v>-2.4828242871181398E-2</v>
      </c>
    </row>
    <row r="358" spans="1:16">
      <c r="A358" s="68">
        <f t="shared" si="95"/>
        <v>20.29298597194385</v>
      </c>
      <c r="B358" s="71">
        <f t="shared" si="83"/>
        <v>-409.80527965750986</v>
      </c>
      <c r="C358" s="71">
        <f t="shared" si="80"/>
        <v>10.146492985971925</v>
      </c>
      <c r="D358" s="71">
        <f t="shared" si="81"/>
        <v>168043.31855508423</v>
      </c>
      <c r="E358" s="65">
        <f t="shared" si="82"/>
        <v>-2.4386883285881823E-3</v>
      </c>
      <c r="F358" s="65">
        <f t="shared" si="84"/>
        <v>6.0380222630785085E-5</v>
      </c>
      <c r="G358" s="66">
        <f t="shared" si="85"/>
        <v>1.2252950108293684E-3</v>
      </c>
      <c r="H358" s="66">
        <f t="shared" si="86"/>
        <v>4.9488268041983176E-2</v>
      </c>
      <c r="I358" s="67">
        <f t="shared" si="87"/>
        <v>1.0042647291517617</v>
      </c>
      <c r="J358" s="67">
        <f t="shared" si="88"/>
        <v>-2.486489446625316E-2</v>
      </c>
      <c r="K358" s="65">
        <f t="shared" si="89"/>
        <v>2.4394357001727191E-3</v>
      </c>
      <c r="L358" s="65">
        <f t="shared" si="90"/>
        <v>3.1168384083249374</v>
      </c>
      <c r="M358" s="66">
        <f t="shared" si="91"/>
        <v>4.9503434443064015E-2</v>
      </c>
      <c r="N358" s="66">
        <f t="shared" si="92"/>
        <v>1.5460420815300411</v>
      </c>
      <c r="O358" s="67">
        <f t="shared" si="93"/>
        <v>1.0045725007161399</v>
      </c>
      <c r="P358" s="67">
        <f t="shared" si="94"/>
        <v>-2.4754245264855538E-2</v>
      </c>
    </row>
    <row r="359" spans="1:16">
      <c r="A359" s="68">
        <f t="shared" si="95"/>
        <v>20.352905811623209</v>
      </c>
      <c r="B359" s="71">
        <f t="shared" si="83"/>
        <v>-412.24077497680582</v>
      </c>
      <c r="C359" s="71">
        <f t="shared" si="80"/>
        <v>10.176452905811605</v>
      </c>
      <c r="D359" s="71">
        <f t="shared" si="81"/>
        <v>170046.01674722164</v>
      </c>
      <c r="E359" s="65">
        <f t="shared" si="82"/>
        <v>-2.4242895121125581E-3</v>
      </c>
      <c r="F359" s="65">
        <f t="shared" si="84"/>
        <v>5.9845288354735171E-5</v>
      </c>
      <c r="G359" s="66">
        <f t="shared" si="85"/>
        <v>1.2180255171533561E-3</v>
      </c>
      <c r="H359" s="66">
        <f t="shared" si="86"/>
        <v>4.9341336100132881E-2</v>
      </c>
      <c r="I359" s="67">
        <f t="shared" si="87"/>
        <v>1.0042395662656485</v>
      </c>
      <c r="J359" s="67">
        <f t="shared" si="88"/>
        <v>-2.4790358626775907E-2</v>
      </c>
      <c r="K359" s="65">
        <f t="shared" si="89"/>
        <v>2.4250280610906764E-3</v>
      </c>
      <c r="L359" s="65">
        <f t="shared" si="90"/>
        <v>3.1169119641559662</v>
      </c>
      <c r="M359" s="66">
        <f t="shared" si="91"/>
        <v>4.9356367717921797E-2</v>
      </c>
      <c r="N359" s="66">
        <f t="shared" si="92"/>
        <v>1.5461156373610696</v>
      </c>
      <c r="O359" s="67">
        <f t="shared" si="93"/>
        <v>1.0045455033667026</v>
      </c>
      <c r="P359" s="67">
        <f t="shared" si="94"/>
        <v>-2.4680689433826928E-2</v>
      </c>
    </row>
    <row r="360" spans="1:16">
      <c r="A360" s="68">
        <f t="shared" si="95"/>
        <v>20.412825651302569</v>
      </c>
      <c r="B360" s="71">
        <f t="shared" si="83"/>
        <v>-414.68345107047617</v>
      </c>
      <c r="C360" s="71">
        <f t="shared" si="80"/>
        <v>10.206412825651284</v>
      </c>
      <c r="D360" s="71">
        <f t="shared" si="81"/>
        <v>172066.5354544876</v>
      </c>
      <c r="E360" s="65">
        <f t="shared" si="82"/>
        <v>-2.4100180199197528E-3</v>
      </c>
      <c r="F360" s="65">
        <f t="shared" si="84"/>
        <v>5.9316663746919738E-5</v>
      </c>
      <c r="G360" s="66">
        <f t="shared" si="85"/>
        <v>1.2108207152828124E-3</v>
      </c>
      <c r="H360" s="66">
        <f t="shared" si="86"/>
        <v>4.9195277657119355E-2</v>
      </c>
      <c r="I360" s="67">
        <f t="shared" si="87"/>
        <v>1.0042146256821982</v>
      </c>
      <c r="J360" s="67">
        <f t="shared" si="88"/>
        <v>-2.4716272156053518E-2</v>
      </c>
      <c r="K360" s="65">
        <f t="shared" si="89"/>
        <v>2.4107478762691033E-3</v>
      </c>
      <c r="L360" s="65">
        <f t="shared" si="90"/>
        <v>3.1169850821735534</v>
      </c>
      <c r="M360" s="66">
        <f t="shared" si="91"/>
        <v>4.9210176087529138E-2</v>
      </c>
      <c r="N360" s="66">
        <f t="shared" si="92"/>
        <v>1.5461887553786571</v>
      </c>
      <c r="O360" s="67">
        <f t="shared" si="93"/>
        <v>1.0045187447446313</v>
      </c>
      <c r="P360" s="67">
        <f t="shared" si="94"/>
        <v>-2.4607571416239541E-2</v>
      </c>
    </row>
    <row r="361" spans="1:16">
      <c r="A361" s="68">
        <f t="shared" si="95"/>
        <v>20.472745490981929</v>
      </c>
      <c r="B361" s="71">
        <f t="shared" si="83"/>
        <v>-417.13330793852089</v>
      </c>
      <c r="C361" s="71">
        <f t="shared" si="80"/>
        <v>10.236372745490964</v>
      </c>
      <c r="D361" s="71">
        <f t="shared" si="81"/>
        <v>174104.97991871749</v>
      </c>
      <c r="E361" s="65">
        <f t="shared" si="82"/>
        <v>-2.3958723531817606E-3</v>
      </c>
      <c r="F361" s="65">
        <f t="shared" si="84"/>
        <v>5.8794255915424756E-5</v>
      </c>
      <c r="G361" s="66">
        <f t="shared" si="85"/>
        <v>1.2036798376881498E-3</v>
      </c>
      <c r="H361" s="66">
        <f t="shared" si="86"/>
        <v>4.9050084915570155E-2</v>
      </c>
      <c r="I361" s="67">
        <f t="shared" si="87"/>
        <v>1.0041899047875196</v>
      </c>
      <c r="J361" s="67">
        <f t="shared" si="88"/>
        <v>-2.4642630969615928E-2</v>
      </c>
      <c r="K361" s="65">
        <f t="shared" si="89"/>
        <v>2.3965936445858641E-3</v>
      </c>
      <c r="L361" s="65">
        <f t="shared" si="90"/>
        <v>3.1170577662921226</v>
      </c>
      <c r="M361" s="66">
        <f t="shared" si="91"/>
        <v>4.9064851730911199E-2</v>
      </c>
      <c r="N361" s="66">
        <f t="shared" si="92"/>
        <v>1.5462614394972261</v>
      </c>
      <c r="O361" s="67">
        <f t="shared" si="93"/>
        <v>1.004492222039709</v>
      </c>
      <c r="P361" s="67">
        <f t="shared" si="94"/>
        <v>-2.4534887297670543E-2</v>
      </c>
    </row>
    <row r="362" spans="1:16">
      <c r="A362" s="68">
        <f t="shared" si="95"/>
        <v>20.532665330661288</v>
      </c>
      <c r="B362" s="71">
        <f t="shared" si="83"/>
        <v>-419.59034558094004</v>
      </c>
      <c r="C362" s="71">
        <f t="shared" si="80"/>
        <v>10.266332665330644</v>
      </c>
      <c r="D362" s="71">
        <f t="shared" si="81"/>
        <v>176161.45569112792</v>
      </c>
      <c r="E362" s="65">
        <f t="shared" si="82"/>
        <v>-2.3818510350903737E-3</v>
      </c>
      <c r="F362" s="65">
        <f t="shared" si="84"/>
        <v>5.8277973606956806E-5</v>
      </c>
      <c r="G362" s="66">
        <f t="shared" si="85"/>
        <v>1.1966021282207556E-3</v>
      </c>
      <c r="H362" s="66">
        <f t="shared" si="86"/>
        <v>4.8905750170999816E-2</v>
      </c>
      <c r="I362" s="67">
        <f t="shared" si="87"/>
        <v>1.0041654010060703</v>
      </c>
      <c r="J362" s="67">
        <f t="shared" si="88"/>
        <v>-2.456943103271382E-2</v>
      </c>
      <c r="K362" s="65">
        <f t="shared" si="89"/>
        <v>2.3825638869857859E-3</v>
      </c>
      <c r="L362" s="65">
        <f t="shared" si="90"/>
        <v>3.1171300203793733</v>
      </c>
      <c r="M362" s="66">
        <f t="shared" si="91"/>
        <v>4.8920386920398642E-2</v>
      </c>
      <c r="N362" s="66">
        <f t="shared" si="92"/>
        <v>1.5463336935844769</v>
      </c>
      <c r="O362" s="67">
        <f t="shared" si="93"/>
        <v>1.0044659324830052</v>
      </c>
      <c r="P362" s="67">
        <f t="shared" si="94"/>
        <v>-2.4462633210419669E-2</v>
      </c>
    </row>
    <row r="363" spans="1:16">
      <c r="A363" s="68">
        <f t="shared" si="95"/>
        <v>20.592585170340648</v>
      </c>
      <c r="B363" s="71">
        <f t="shared" si="83"/>
        <v>-422.05456399773357</v>
      </c>
      <c r="C363" s="71">
        <f t="shared" si="80"/>
        <v>10.296292585170324</v>
      </c>
      <c r="D363" s="71">
        <f t="shared" si="81"/>
        <v>178236.06863231643</v>
      </c>
      <c r="E363" s="65">
        <f t="shared" si="82"/>
        <v>-2.3679526104696063E-3</v>
      </c>
      <c r="F363" s="65">
        <f t="shared" si="84"/>
        <v>5.7767727173171488E-5</v>
      </c>
      <c r="G363" s="66">
        <f t="shared" si="85"/>
        <v>1.1895868419105357E-3</v>
      </c>
      <c r="H363" s="66">
        <f t="shared" si="86"/>
        <v>4.8762265810425837E-2</v>
      </c>
      <c r="I363" s="67">
        <f t="shared" si="87"/>
        <v>1.0041411117999839</v>
      </c>
      <c r="J363" s="67">
        <f t="shared" si="88"/>
        <v>-2.4496668359559264E-2</v>
      </c>
      <c r="K363" s="65">
        <f t="shared" si="89"/>
        <v>2.3686571460919742E-3</v>
      </c>
      <c r="L363" s="65">
        <f t="shared" si="90"/>
        <v>3.1172018482569817</v>
      </c>
      <c r="M363" s="66">
        <f t="shared" si="91"/>
        <v>4.8776774020234989E-2</v>
      </c>
      <c r="N363" s="66">
        <f t="shared" si="92"/>
        <v>1.5464055214620851</v>
      </c>
      <c r="O363" s="67">
        <f t="shared" si="93"/>
        <v>1.0044398733461481</v>
      </c>
      <c r="P363" s="67">
        <f t="shared" si="94"/>
        <v>-2.4390805332811415E-2</v>
      </c>
    </row>
    <row r="364" spans="1:16">
      <c r="A364" s="68">
        <f t="shared" si="95"/>
        <v>20.652505010020008</v>
      </c>
      <c r="B364" s="71">
        <f t="shared" si="83"/>
        <v>-424.52596318890153</v>
      </c>
      <c r="C364" s="71">
        <f t="shared" si="80"/>
        <v>10.326252505010004</v>
      </c>
      <c r="D364" s="71">
        <f t="shared" si="81"/>
        <v>180328.92491226178</v>
      </c>
      <c r="E364" s="65">
        <f t="shared" si="82"/>
        <v>-2.35417564539606E-3</v>
      </c>
      <c r="F364" s="65">
        <f t="shared" si="84"/>
        <v>5.7263428537791126E-5</v>
      </c>
      <c r="G364" s="66">
        <f t="shared" si="85"/>
        <v>1.1826332447676538E-3</v>
      </c>
      <c r="H364" s="66">
        <f t="shared" si="86"/>
        <v>4.8619624311009212E-2</v>
      </c>
      <c r="I364" s="67">
        <f t="shared" si="87"/>
        <v>1.0041170346684083</v>
      </c>
      <c r="J364" s="67">
        <f t="shared" si="88"/>
        <v>-2.442433901258019E-2</v>
      </c>
      <c r="K364" s="65">
        <f t="shared" si="89"/>
        <v>2.3548719858251018E-3</v>
      </c>
      <c r="L364" s="65">
        <f t="shared" si="90"/>
        <v>3.1172732537012835</v>
      </c>
      <c r="M364" s="66">
        <f t="shared" si="91"/>
        <v>4.863400548520868E-2</v>
      </c>
      <c r="N364" s="66">
        <f t="shared" si="92"/>
        <v>1.5464769269063869</v>
      </c>
      <c r="O364" s="67">
        <f t="shared" si="93"/>
        <v>1.0044140419406127</v>
      </c>
      <c r="P364" s="67">
        <f t="shared" si="94"/>
        <v>-2.4319399888509681E-2</v>
      </c>
    </row>
    <row r="365" spans="1:16">
      <c r="A365" s="68">
        <f t="shared" si="95"/>
        <v>20.712424849699367</v>
      </c>
      <c r="B365" s="71">
        <f t="shared" si="83"/>
        <v>-427.00454315444387</v>
      </c>
      <c r="C365" s="71">
        <f t="shared" si="80"/>
        <v>10.356212424849684</v>
      </c>
      <c r="D365" s="71">
        <f t="shared" si="81"/>
        <v>182440.13101032394</v>
      </c>
      <c r="E365" s="65">
        <f t="shared" si="82"/>
        <v>-2.3405187268270514E-3</v>
      </c>
      <c r="F365" s="65">
        <f t="shared" si="84"/>
        <v>5.6764991164491357E-5</v>
      </c>
      <c r="G365" s="66">
        <f t="shared" si="85"/>
        <v>1.1757406135883758E-3</v>
      </c>
      <c r="H365" s="66">
        <f t="shared" si="86"/>
        <v>4.8477818238719342E-2</v>
      </c>
      <c r="I365" s="67">
        <f t="shared" si="87"/>
        <v>1.0040931671468598</v>
      </c>
      <c r="J365" s="67">
        <f t="shared" si="88"/>
        <v>-2.4352439101688658E-2</v>
      </c>
      <c r="K365" s="65">
        <f t="shared" si="89"/>
        <v>2.341206991030487E-3</v>
      </c>
      <c r="L365" s="65">
        <f t="shared" si="90"/>
        <v>3.1173442404439484</v>
      </c>
      <c r="M365" s="66">
        <f t="shared" si="91"/>
        <v>4.8492073859309745E-2</v>
      </c>
      <c r="N365" s="66">
        <f t="shared" si="92"/>
        <v>1.5465479136490519</v>
      </c>
      <c r="O365" s="67">
        <f t="shared" si="93"/>
        <v>1.0043884356170243</v>
      </c>
      <c r="P365" s="67">
        <f t="shared" si="94"/>
        <v>-2.4248413145844749E-2</v>
      </c>
    </row>
    <row r="366" spans="1:16">
      <c r="A366" s="68">
        <f t="shared" si="95"/>
        <v>20.772344689378727</v>
      </c>
      <c r="B366" s="71">
        <f t="shared" si="83"/>
        <v>-429.49030389436058</v>
      </c>
      <c r="C366" s="71">
        <f t="shared" si="80"/>
        <v>10.386172344689363</v>
      </c>
      <c r="D366" s="71">
        <f t="shared" si="81"/>
        <v>184569.79371524381</v>
      </c>
      <c r="E366" s="65">
        <f t="shared" si="82"/>
        <v>-2.3269804622363219E-3</v>
      </c>
      <c r="F366" s="65">
        <f t="shared" si="84"/>
        <v>5.6272330025536345E-5</v>
      </c>
      <c r="G366" s="66">
        <f t="shared" si="85"/>
        <v>1.1689082357649169E-3</v>
      </c>
      <c r="H366" s="66">
        <f t="shared" si="86"/>
        <v>4.8336840247022714E-2</v>
      </c>
      <c r="I366" s="67">
        <f t="shared" si="87"/>
        <v>1.0040695068065901</v>
      </c>
      <c r="J366" s="67">
        <f t="shared" si="88"/>
        <v>-2.4280964783562429E-2</v>
      </c>
      <c r="K366" s="65">
        <f t="shared" si="89"/>
        <v>2.3276607671127831E-3</v>
      </c>
      <c r="L366" s="65">
        <f t="shared" si="90"/>
        <v>3.1174148121726408</v>
      </c>
      <c r="M366" s="66">
        <f t="shared" si="91"/>
        <v>4.8350971774410424E-2</v>
      </c>
      <c r="N366" s="66">
        <f t="shared" si="92"/>
        <v>1.5466184853777445</v>
      </c>
      <c r="O366" s="67">
        <f t="shared" si="93"/>
        <v>1.004363051764475</v>
      </c>
      <c r="P366" s="67">
        <f t="shared" si="94"/>
        <v>-2.4177841417152211E-2</v>
      </c>
    </row>
    <row r="367" spans="1:16">
      <c r="A367" s="68">
        <f t="shared" si="95"/>
        <v>20.832264529058087</v>
      </c>
      <c r="B367" s="71">
        <f t="shared" si="83"/>
        <v>-431.98324540865173</v>
      </c>
      <c r="C367" s="71">
        <f t="shared" si="80"/>
        <v>10.416132264529043</v>
      </c>
      <c r="D367" s="71">
        <f t="shared" si="81"/>
        <v>186718.02012514358</v>
      </c>
      <c r="E367" s="65">
        <f t="shared" si="82"/>
        <v>-2.313559479257142E-3</v>
      </c>
      <c r="F367" s="65">
        <f t="shared" si="84"/>
        <v>5.5785361571142752E-5</v>
      </c>
      <c r="G367" s="66">
        <f t="shared" si="85"/>
        <v>1.1621354090991973E-3</v>
      </c>
      <c r="H367" s="66">
        <f t="shared" si="86"/>
        <v>4.819668307559466E-2</v>
      </c>
      <c r="I367" s="67">
        <f t="shared" si="87"/>
        <v>1.0040460512539648</v>
      </c>
      <c r="J367" s="67">
        <f t="shared" si="88"/>
        <v>-2.4209912260939617E-2</v>
      </c>
      <c r="K367" s="65">
        <f t="shared" si="89"/>
        <v>2.314231939678087E-3</v>
      </c>
      <c r="L367" s="65">
        <f t="shared" si="90"/>
        <v>3.1174849725316696</v>
      </c>
      <c r="M367" s="66">
        <f t="shared" si="91"/>
        <v>4.8210691948969112E-2</v>
      </c>
      <c r="N367" s="66">
        <f t="shared" si="92"/>
        <v>1.546688645736773</v>
      </c>
      <c r="O367" s="67">
        <f t="shared" si="93"/>
        <v>1.0043378878098554</v>
      </c>
      <c r="P367" s="67">
        <f t="shared" si="94"/>
        <v>-2.4107681058123651E-2</v>
      </c>
    </row>
    <row r="368" spans="1:16">
      <c r="A368" s="68">
        <f t="shared" si="95"/>
        <v>20.892184368737446</v>
      </c>
      <c r="B368" s="71">
        <f t="shared" si="83"/>
        <v>-434.48336769731731</v>
      </c>
      <c r="C368" s="71">
        <f t="shared" si="80"/>
        <v>10.446092184368723</v>
      </c>
      <c r="D368" s="71">
        <f t="shared" si="81"/>
        <v>188884.91764752657</v>
      </c>
      <c r="E368" s="65">
        <f t="shared" si="82"/>
        <v>-2.3002544253326561E-3</v>
      </c>
      <c r="F368" s="65">
        <f t="shared" si="84"/>
        <v>5.5304003699553797E-5</v>
      </c>
      <c r="G368" s="66">
        <f t="shared" si="85"/>
        <v>1.1554214416204158E-3</v>
      </c>
      <c r="H368" s="66">
        <f t="shared" si="86"/>
        <v>4.8057339549054057E-2</v>
      </c>
      <c r="I368" s="67">
        <f t="shared" si="87"/>
        <v>1.0040227981298551</v>
      </c>
      <c r="J368" s="67">
        <f t="shared" si="88"/>
        <v>-2.4139277781926136E-2</v>
      </c>
      <c r="K368" s="65">
        <f t="shared" si="89"/>
        <v>2.3009191541833165E-3</v>
      </c>
      <c r="L368" s="65">
        <f t="shared" si="90"/>
        <v>3.1175547251226243</v>
      </c>
      <c r="M368" s="66">
        <f t="shared" si="91"/>
        <v>4.807122718675727E-2</v>
      </c>
      <c r="N368" s="66">
        <f t="shared" si="92"/>
        <v>1.5467583983277278</v>
      </c>
      <c r="O368" s="67">
        <f t="shared" si="93"/>
        <v>1.0043129412171967</v>
      </c>
      <c r="P368" s="67">
        <f t="shared" si="94"/>
        <v>-2.4037928467168838E-2</v>
      </c>
    </row>
    <row r="369" spans="1:16">
      <c r="A369" s="68">
        <f t="shared" si="95"/>
        <v>20.952104208416806</v>
      </c>
      <c r="B369" s="71">
        <f t="shared" si="83"/>
        <v>-436.9906707603572</v>
      </c>
      <c r="C369" s="71">
        <f t="shared" si="80"/>
        <v>10.476052104208403</v>
      </c>
      <c r="D369" s="71">
        <f t="shared" si="81"/>
        <v>191070.59399927701</v>
      </c>
      <c r="E369" s="65">
        <f t="shared" si="82"/>
        <v>-2.2870639673732876E-3</v>
      </c>
      <c r="F369" s="65">
        <f t="shared" si="84"/>
        <v>5.4828175727804782E-5</v>
      </c>
      <c r="G369" s="66">
        <f t="shared" si="85"/>
        <v>1.1487656514063548E-3</v>
      </c>
      <c r="H369" s="66">
        <f t="shared" si="86"/>
        <v>4.7918802575720294E-2</v>
      </c>
      <c r="I369" s="67">
        <f t="shared" si="87"/>
        <v>1.0039997451090432</v>
      </c>
      <c r="J369" s="67">
        <f t="shared" si="88"/>
        <v>-2.4069057639315761E-2</v>
      </c>
      <c r="K369" s="65">
        <f t="shared" si="89"/>
        <v>2.2877210755926696E-3</v>
      </c>
      <c r="L369" s="65">
        <f t="shared" si="90"/>
        <v>3.117624073505004</v>
      </c>
      <c r="M369" s="66">
        <f t="shared" si="91"/>
        <v>4.7932570375608996E-2</v>
      </c>
      <c r="N369" s="66">
        <f t="shared" si="92"/>
        <v>1.5468277467101075</v>
      </c>
      <c r="O369" s="67">
        <f t="shared" si="93"/>
        <v>1.0042882094870318</v>
      </c>
      <c r="P369" s="67">
        <f t="shared" si="94"/>
        <v>-2.3968580084789203E-2</v>
      </c>
    </row>
    <row r="370" spans="1:16">
      <c r="A370" s="68">
        <f t="shared" si="95"/>
        <v>21.012024048096166</v>
      </c>
      <c r="B370" s="71">
        <f t="shared" si="83"/>
        <v>-439.50515459777159</v>
      </c>
      <c r="C370" s="71">
        <f t="shared" si="80"/>
        <v>10.506012024048083</v>
      </c>
      <c r="D370" s="71">
        <f t="shared" si="81"/>
        <v>193275.15720666057</v>
      </c>
      <c r="E370" s="65">
        <f t="shared" si="82"/>
        <v>-2.273986791421042E-3</v>
      </c>
      <c r="F370" s="65">
        <f t="shared" si="84"/>
        <v>5.4357798363161952E-5</v>
      </c>
      <c r="G370" s="66">
        <f t="shared" si="85"/>
        <v>1.1421673664083214E-3</v>
      </c>
      <c r="H370" s="66">
        <f t="shared" si="86"/>
        <v>4.7781065146391972E-2</v>
      </c>
      <c r="I370" s="67">
        <f t="shared" si="87"/>
        <v>1.0039768898996377</v>
      </c>
      <c r="J370" s="67">
        <f t="shared" si="88"/>
        <v>-2.3999248169922313E-2</v>
      </c>
      <c r="K370" s="65">
        <f t="shared" si="89"/>
        <v>2.2746363880410108E-3</v>
      </c>
      <c r="L370" s="65">
        <f t="shared" si="90"/>
        <v>3.117693021196831</v>
      </c>
      <c r="M370" s="66">
        <f t="shared" si="91"/>
        <v>4.7794714486192318E-2</v>
      </c>
      <c r="N370" s="66">
        <f t="shared" si="92"/>
        <v>1.5468966944019342</v>
      </c>
      <c r="O370" s="67">
        <f t="shared" si="93"/>
        <v>1.0042636901557631</v>
      </c>
      <c r="P370" s="67">
        <f t="shared" si="94"/>
        <v>-2.3899632392962316E-2</v>
      </c>
    </row>
    <row r="371" spans="1:16">
      <c r="A371" s="68">
        <f t="shared" si="95"/>
        <v>21.071943887775525</v>
      </c>
      <c r="B371" s="71">
        <f t="shared" si="83"/>
        <v>-442.0268192095603</v>
      </c>
      <c r="C371" s="71">
        <f t="shared" si="80"/>
        <v>10.535971943887763</v>
      </c>
      <c r="D371" s="71">
        <f t="shared" si="81"/>
        <v>195498.7156053237</v>
      </c>
      <c r="E371" s="65">
        <f t="shared" si="82"/>
        <v>-2.2610216023205591E-3</v>
      </c>
      <c r="F371" s="65">
        <f t="shared" si="84"/>
        <v>5.3892793675217641E-5</v>
      </c>
      <c r="G371" s="66">
        <f t="shared" si="85"/>
        <v>1.1356259242796499E-3</v>
      </c>
      <c r="H371" s="66">
        <f t="shared" si="86"/>
        <v>4.7644120333147126E-2</v>
      </c>
      <c r="I371" s="67">
        <f t="shared" si="87"/>
        <v>1.0039542302425013</v>
      </c>
      <c r="J371" s="67">
        <f t="shared" si="88"/>
        <v>-2.3929845753924001E-2</v>
      </c>
      <c r="K371" s="65">
        <f t="shared" si="89"/>
        <v>2.2616637945040256E-3</v>
      </c>
      <c r="L371" s="65">
        <f t="shared" si="90"/>
        <v>3.1177615716752558</v>
      </c>
      <c r="M371" s="66">
        <f t="shared" si="91"/>
        <v>4.7657652570802303E-2</v>
      </c>
      <c r="N371" s="66">
        <f t="shared" si="92"/>
        <v>1.5469652448803595</v>
      </c>
      <c r="O371" s="67">
        <f t="shared" si="93"/>
        <v>1.0042393807950472</v>
      </c>
      <c r="P371" s="67">
        <f t="shared" si="94"/>
        <v>-2.3831081914537228E-2</v>
      </c>
    </row>
    <row r="372" spans="1:16">
      <c r="A372" s="68">
        <f t="shared" si="95"/>
        <v>21.131863727454885</v>
      </c>
      <c r="B372" s="71">
        <f t="shared" si="83"/>
        <v>-444.55566459572344</v>
      </c>
      <c r="C372" s="71">
        <f t="shared" si="80"/>
        <v>10.565931863727442</v>
      </c>
      <c r="D372" s="71">
        <f t="shared" si="81"/>
        <v>197741.37784029427</v>
      </c>
      <c r="E372" s="65">
        <f t="shared" si="82"/>
        <v>-2.2481671233967461E-3</v>
      </c>
      <c r="F372" s="65">
        <f t="shared" si="84"/>
        <v>5.3433085068624394E-5</v>
      </c>
      <c r="G372" s="66">
        <f t="shared" si="85"/>
        <v>1.129140672207675E-3</v>
      </c>
      <c r="H372" s="66">
        <f t="shared" si="86"/>
        <v>4.7507961288164285E-2</v>
      </c>
      <c r="I372" s="67">
        <f t="shared" si="87"/>
        <v>1.0039317639106897</v>
      </c>
      <c r="J372" s="67">
        <f t="shared" si="88"/>
        <v>-2.3860846814219391E-2</v>
      </c>
      <c r="K372" s="65">
        <f t="shared" si="89"/>
        <v>2.2488020164749835E-3</v>
      </c>
      <c r="L372" s="65">
        <f t="shared" si="90"/>
        <v>3.1178297283771528</v>
      </c>
      <c r="M372" s="66">
        <f t="shared" si="91"/>
        <v>4.7521377762175097E-2</v>
      </c>
      <c r="N372" s="66">
        <f t="shared" si="92"/>
        <v>1.5470334015822562</v>
      </c>
      <c r="O372" s="67">
        <f t="shared" si="93"/>
        <v>1.0042152790111891</v>
      </c>
      <c r="P372" s="67">
        <f t="shared" si="94"/>
        <v>-2.376292521264033E-2</v>
      </c>
    </row>
    <row r="373" spans="1:16">
      <c r="A373" s="68">
        <f t="shared" si="95"/>
        <v>21.191783567134244</v>
      </c>
      <c r="B373" s="71">
        <f t="shared" si="83"/>
        <v>-447.09169075626102</v>
      </c>
      <c r="C373" s="71">
        <f t="shared" si="80"/>
        <v>10.595891783567122</v>
      </c>
      <c r="D373" s="71">
        <f t="shared" si="81"/>
        <v>200003.25286598119</v>
      </c>
      <c r="E373" s="65">
        <f t="shared" si="82"/>
        <v>-2.2354220961388542E-3</v>
      </c>
      <c r="F373" s="65">
        <f t="shared" si="84"/>
        <v>5.2978597256451876E-5</v>
      </c>
      <c r="G373" s="66">
        <f t="shared" si="85"/>
        <v>1.1227109667491003E-3</v>
      </c>
      <c r="H373" s="66">
        <f t="shared" si="86"/>
        <v>4.737258124256416E-2</v>
      </c>
      <c r="I373" s="67">
        <f t="shared" si="87"/>
        <v>1.0039094887089031</v>
      </c>
      <c r="J373" s="67">
        <f t="shared" si="88"/>
        <v>-2.3792247815794986E-2</v>
      </c>
      <c r="K373" s="65">
        <f t="shared" si="89"/>
        <v>2.2360497936479611E-3</v>
      </c>
      <c r="L373" s="65">
        <f t="shared" si="90"/>
        <v>3.1178974946997013</v>
      </c>
      <c r="M373" s="66">
        <f t="shared" si="91"/>
        <v>4.7385883272322786E-2</v>
      </c>
      <c r="N373" s="66">
        <f t="shared" si="92"/>
        <v>1.547101167904805</v>
      </c>
      <c r="O373" s="67">
        <f t="shared" si="93"/>
        <v>1.0041913824445514</v>
      </c>
      <c r="P373" s="67">
        <f t="shared" si="94"/>
        <v>-2.369515889009164E-2</v>
      </c>
    </row>
    <row r="374" spans="1:16">
      <c r="A374" s="68">
        <f t="shared" si="95"/>
        <v>21.251703406813604</v>
      </c>
      <c r="B374" s="71">
        <f t="shared" si="83"/>
        <v>-449.63489769117297</v>
      </c>
      <c r="C374" s="71">
        <f t="shared" si="80"/>
        <v>10.625851703406802</v>
      </c>
      <c r="D374" s="71">
        <f t="shared" si="81"/>
        <v>202284.44994617437</v>
      </c>
      <c r="E374" s="65">
        <f t="shared" si="82"/>
        <v>-2.2227852798908454E-3</v>
      </c>
      <c r="F374" s="65">
        <f t="shared" si="84"/>
        <v>5.2529256234150581E-5</v>
      </c>
      <c r="G374" s="66">
        <f t="shared" si="85"/>
        <v>1.1163361736686826E-3</v>
      </c>
      <c r="H374" s="66">
        <f t="shared" si="86"/>
        <v>4.7237973505271411E-2</v>
      </c>
      <c r="I374" s="67">
        <f t="shared" si="87"/>
        <v>1.0038874024729472</v>
      </c>
      <c r="J374" s="67">
        <f t="shared" si="88"/>
        <v>-2.3724045265104007E-2</v>
      </c>
      <c r="K374" s="65">
        <f t="shared" si="89"/>
        <v>2.2234058836073851E-3</v>
      </c>
      <c r="L374" s="65">
        <f t="shared" si="90"/>
        <v>3.117964874000962</v>
      </c>
      <c r="M374" s="66">
        <f t="shared" si="91"/>
        <v>4.7251162391388483E-2</v>
      </c>
      <c r="N374" s="66">
        <f t="shared" si="92"/>
        <v>1.5471685472060654</v>
      </c>
      <c r="O374" s="67">
        <f t="shared" si="93"/>
        <v>1.0041676887689732</v>
      </c>
      <c r="P374" s="67">
        <f t="shared" si="94"/>
        <v>-2.3627779588831214E-2</v>
      </c>
    </row>
    <row r="375" spans="1:16">
      <c r="A375" s="68">
        <f t="shared" si="95"/>
        <v>21.311623246492964</v>
      </c>
      <c r="B375" s="71">
        <f t="shared" si="83"/>
        <v>-452.18528540045929</v>
      </c>
      <c r="C375" s="71">
        <f t="shared" si="80"/>
        <v>10.655811623246482</v>
      </c>
      <c r="D375" s="71">
        <f t="shared" si="81"/>
        <v>204585.07865404495</v>
      </c>
      <c r="E375" s="65">
        <f t="shared" si="82"/>
        <v>-2.2102554515479027E-3</v>
      </c>
      <c r="F375" s="65">
        <f t="shared" si="84"/>
        <v>5.2084989254106588E-5</v>
      </c>
      <c r="G375" s="66">
        <f t="shared" si="85"/>
        <v>1.1100156677811542E-3</v>
      </c>
      <c r="H375" s="66">
        <f t="shared" si="86"/>
        <v>4.7104131461896084E-2</v>
      </c>
      <c r="I375" s="67">
        <f t="shared" si="87"/>
        <v>1.0038655030692052</v>
      </c>
      <c r="J375" s="67">
        <f t="shared" si="88"/>
        <v>-2.3656235709456255E-2</v>
      </c>
      <c r="K375" s="65">
        <f t="shared" si="89"/>
        <v>2.2108690615237313E-3</v>
      </c>
      <c r="L375" s="65">
        <f t="shared" si="90"/>
        <v>3.1180318696004377</v>
      </c>
      <c r="M375" s="66">
        <f t="shared" si="91"/>
        <v>4.7117208486521234E-2</v>
      </c>
      <c r="N375" s="66">
        <f t="shared" si="92"/>
        <v>1.5472355428055411</v>
      </c>
      <c r="O375" s="67">
        <f t="shared" si="93"/>
        <v>1.0041441956912014</v>
      </c>
      <c r="P375" s="67">
        <f t="shared" si="94"/>
        <v>-2.356078398935554E-2</v>
      </c>
    </row>
    <row r="376" spans="1:16">
      <c r="A376" s="68">
        <f t="shared" si="95"/>
        <v>21.371543086172323</v>
      </c>
      <c r="B376" s="71">
        <f t="shared" si="83"/>
        <v>-454.74285388412005</v>
      </c>
      <c r="C376" s="71">
        <f t="shared" si="80"/>
        <v>10.685771543086162</v>
      </c>
      <c r="D376" s="71">
        <f t="shared" si="81"/>
        <v>206905.2488721452</v>
      </c>
      <c r="E376" s="65">
        <f t="shared" si="82"/>
        <v>-2.1978314052589517E-3</v>
      </c>
      <c r="F376" s="65">
        <f t="shared" si="84"/>
        <v>5.1645724800772532E-5</v>
      </c>
      <c r="G376" s="66">
        <f t="shared" si="85"/>
        <v>1.1037488327963088E-3</v>
      </c>
      <c r="H376" s="66">
        <f t="shared" si="86"/>
        <v>4.697104857363435E-2</v>
      </c>
      <c r="I376" s="67">
        <f t="shared" si="87"/>
        <v>1.0038437883941196</v>
      </c>
      <c r="J376" s="67">
        <f t="shared" si="88"/>
        <v>-2.3588815736418724E-2</v>
      </c>
      <c r="K376" s="65">
        <f t="shared" si="89"/>
        <v>2.1984381198552612E-3</v>
      </c>
      <c r="L376" s="65">
        <f t="shared" si="90"/>
        <v>3.1180984847796296</v>
      </c>
      <c r="M376" s="66">
        <f t="shared" si="91"/>
        <v>4.6984015000770388E-2</v>
      </c>
      <c r="N376" s="66">
        <f t="shared" si="92"/>
        <v>1.547302157984733</v>
      </c>
      <c r="O376" s="67">
        <f t="shared" si="93"/>
        <v>1.0041209009503311</v>
      </c>
      <c r="P376" s="67">
        <f t="shared" si="94"/>
        <v>-2.3494168810163658E-2</v>
      </c>
    </row>
    <row r="377" spans="1:16">
      <c r="A377" s="68">
        <f t="shared" si="95"/>
        <v>21.431462925851683</v>
      </c>
      <c r="B377" s="71">
        <f t="shared" si="83"/>
        <v>-457.30760314215519</v>
      </c>
      <c r="C377" s="71">
        <f t="shared" si="80"/>
        <v>10.715731462925842</v>
      </c>
      <c r="D377" s="71">
        <f t="shared" si="81"/>
        <v>209245.07079240843</v>
      </c>
      <c r="E377" s="65">
        <f t="shared" si="82"/>
        <v>-2.185511952135059E-3</v>
      </c>
      <c r="F377" s="65">
        <f t="shared" si="84"/>
        <v>5.1211392566360117E-5</v>
      </c>
      <c r="G377" s="66">
        <f t="shared" si="85"/>
        <v>1.0975350611671833E-3</v>
      </c>
      <c r="H377" s="66">
        <f t="shared" si="86"/>
        <v>4.6838718376188256E-2</v>
      </c>
      <c r="I377" s="67">
        <f t="shared" si="87"/>
        <v>1.0038222563736865</v>
      </c>
      <c r="J377" s="67">
        <f t="shared" si="88"/>
        <v>-2.3521781973226848E-2</v>
      </c>
      <c r="K377" s="65">
        <f t="shared" si="89"/>
        <v>2.1861118680556544E-3</v>
      </c>
      <c r="L377" s="65">
        <f t="shared" si="90"/>
        <v>3.1181647227825802</v>
      </c>
      <c r="M377" s="66">
        <f t="shared" si="91"/>
        <v>4.6851575451999118E-2</v>
      </c>
      <c r="N377" s="66">
        <f t="shared" si="92"/>
        <v>1.5473683959876838</v>
      </c>
      <c r="O377" s="67">
        <f t="shared" si="93"/>
        <v>1.004097802317262</v>
      </c>
      <c r="P377" s="67">
        <f t="shared" si="94"/>
        <v>-2.3427930807212838E-2</v>
      </c>
    </row>
    <row r="378" spans="1:16">
      <c r="A378" s="68">
        <f t="shared" si="95"/>
        <v>21.491382765531043</v>
      </c>
      <c r="B378" s="71">
        <f t="shared" si="83"/>
        <v>-459.87953317456476</v>
      </c>
      <c r="C378" s="71">
        <f t="shared" si="80"/>
        <v>10.745691382765521</v>
      </c>
      <c r="D378" s="71">
        <f t="shared" si="81"/>
        <v>211604.65491614924</v>
      </c>
      <c r="E378" s="65">
        <f t="shared" si="82"/>
        <v>-2.1732959199635624E-3</v>
      </c>
      <c r="F378" s="65">
        <f t="shared" si="84"/>
        <v>5.078192342707973E-5</v>
      </c>
      <c r="G378" s="66">
        <f t="shared" si="85"/>
        <v>1.0913737539412585E-3</v>
      </c>
      <c r="H378" s="66">
        <f t="shared" si="86"/>
        <v>4.6707134478703838E-2</v>
      </c>
      <c r="I378" s="67">
        <f t="shared" si="87"/>
        <v>1.0038009049629564</v>
      </c>
      <c r="J378" s="67">
        <f t="shared" si="88"/>
        <v>-2.3455131086206078E-2</v>
      </c>
      <c r="K378" s="65">
        <f t="shared" si="89"/>
        <v>2.1738891322873898E-3</v>
      </c>
      <c r="L378" s="65">
        <f t="shared" si="90"/>
        <v>3.1182305868164093</v>
      </c>
      <c r="M378" s="66">
        <f t="shared" si="91"/>
        <v>4.671988343181644E-2</v>
      </c>
      <c r="N378" s="66">
        <f t="shared" si="92"/>
        <v>1.547434260021513</v>
      </c>
      <c r="O378" s="67">
        <f t="shared" si="93"/>
        <v>1.0040748975941594</v>
      </c>
      <c r="P378" s="67">
        <f t="shared" si="94"/>
        <v>-2.3362066773383643E-2</v>
      </c>
    </row>
    <row r="379" spans="1:16">
      <c r="A379" s="68">
        <f t="shared" si="95"/>
        <v>21.551302605210402</v>
      </c>
      <c r="B379" s="71">
        <f t="shared" si="83"/>
        <v>-462.4586439813487</v>
      </c>
      <c r="C379" s="71">
        <f t="shared" si="80"/>
        <v>10.775651302605201</v>
      </c>
      <c r="D379" s="71">
        <f t="shared" si="81"/>
        <v>213984.11205406318</v>
      </c>
      <c r="E379" s="65">
        <f t="shared" si="82"/>
        <v>-2.1611821529278225E-3</v>
      </c>
      <c r="F379" s="65">
        <f t="shared" si="84"/>
        <v>5.0357249419913602E-5</v>
      </c>
      <c r="G379" s="66">
        <f t="shared" si="85"/>
        <v>1.0852643206146141E-3</v>
      </c>
      <c r="H379" s="66">
        <f t="shared" si="86"/>
        <v>4.6576290562727607E-2</v>
      </c>
      <c r="I379" s="67">
        <f t="shared" si="87"/>
        <v>1.0037797321455482</v>
      </c>
      <c r="J379" s="67">
        <f t="shared" si="88"/>
        <v>-2.3388859780203632E-2</v>
      </c>
      <c r="K379" s="65">
        <f t="shared" si="89"/>
        <v>2.1617687551407708E-3</v>
      </c>
      <c r="L379" s="65">
        <f t="shared" si="90"/>
        <v>3.1182960800518389</v>
      </c>
      <c r="M379" s="66">
        <f t="shared" si="91"/>
        <v>4.658893260452774E-2</v>
      </c>
      <c r="N379" s="66">
        <f t="shared" si="92"/>
        <v>1.5474997532569426</v>
      </c>
      <c r="O379" s="67">
        <f t="shared" si="93"/>
        <v>1.0040521846139305</v>
      </c>
      <c r="P379" s="67">
        <f t="shared" si="94"/>
        <v>-2.3296573537954141E-2</v>
      </c>
    </row>
    <row r="380" spans="1:16">
      <c r="A380" s="68">
        <f t="shared" si="95"/>
        <v>21.611222444889762</v>
      </c>
      <c r="B380" s="71">
        <f t="shared" si="83"/>
        <v>-465.04493556250702</v>
      </c>
      <c r="C380" s="71">
        <f t="shared" si="80"/>
        <v>10.805611222444881</v>
      </c>
      <c r="D380" s="71">
        <f t="shared" si="81"/>
        <v>216383.55332622695</v>
      </c>
      <c r="E380" s="65">
        <f t="shared" si="82"/>
        <v>-2.1491695113324532E-3</v>
      </c>
      <c r="F380" s="65">
        <f t="shared" si="84"/>
        <v>4.9937303719908815E-5</v>
      </c>
      <c r="G380" s="66">
        <f t="shared" si="85"/>
        <v>1.0792061789889704E-3</v>
      </c>
      <c r="H380" s="66">
        <f t="shared" si="86"/>
        <v>4.6446180381180674E-2</v>
      </c>
      <c r="I380" s="67">
        <f t="shared" si="87"/>
        <v>1.0037587359331703</v>
      </c>
      <c r="J380" s="67">
        <f t="shared" si="88"/>
        <v>-2.3322964798030157E-2</v>
      </c>
      <c r="K380" s="65">
        <f t="shared" si="89"/>
        <v>2.1497495953584429E-3</v>
      </c>
      <c r="L380" s="65">
        <f t="shared" si="90"/>
        <v>3.1183612056237102</v>
      </c>
      <c r="M380" s="66">
        <f t="shared" si="91"/>
        <v>4.6458716706103076E-2</v>
      </c>
      <c r="N380" s="66">
        <f t="shared" si="92"/>
        <v>1.5475648788288134</v>
      </c>
      <c r="O380" s="67">
        <f t="shared" si="93"/>
        <v>1.0040296612397097</v>
      </c>
      <c r="P380" s="67">
        <f t="shared" si="94"/>
        <v>-2.3231447966083105E-2</v>
      </c>
    </row>
    <row r="381" spans="1:16">
      <c r="A381" s="68">
        <f t="shared" si="95"/>
        <v>21.671142284569122</v>
      </c>
      <c r="B381" s="71">
        <f t="shared" si="83"/>
        <v>-467.63840791803977</v>
      </c>
      <c r="C381" s="71">
        <f t="shared" si="80"/>
        <v>10.835571142284561</v>
      </c>
      <c r="D381" s="71">
        <f t="shared" si="81"/>
        <v>218803.09016209847</v>
      </c>
      <c r="E381" s="65">
        <f t="shared" si="82"/>
        <v>-2.1372568713339184E-3</v>
      </c>
      <c r="F381" s="65">
        <f t="shared" si="84"/>
        <v>4.9522020617977186E-5</v>
      </c>
      <c r="G381" s="66">
        <f t="shared" si="85"/>
        <v>1.0731987550315493E-3</v>
      </c>
      <c r="H381" s="66">
        <f t="shared" si="86"/>
        <v>4.6316797757350384E-2</v>
      </c>
      <c r="I381" s="67">
        <f t="shared" si="87"/>
        <v>1.0037379143651521</v>
      </c>
      <c r="J381" s="67">
        <f t="shared" si="88"/>
        <v>-2.3257442919911147E-2</v>
      </c>
      <c r="K381" s="65">
        <f t="shared" si="89"/>
        <v>2.1378305275653016E-3</v>
      </c>
      <c r="L381" s="65">
        <f t="shared" si="90"/>
        <v>3.1184259666314911</v>
      </c>
      <c r="M381" s="66">
        <f t="shared" si="91"/>
        <v>4.6329229543163125E-2</v>
      </c>
      <c r="N381" s="66">
        <f t="shared" si="92"/>
        <v>1.5476296398365945</v>
      </c>
      <c r="O381" s="67">
        <f t="shared" si="93"/>
        <v>1.0040073253643513</v>
      </c>
      <c r="P381" s="67">
        <f t="shared" si="94"/>
        <v>-2.3166686958302051E-2</v>
      </c>
    </row>
    <row r="382" spans="1:16">
      <c r="A382" s="68">
        <f t="shared" si="95"/>
        <v>21.731062124248481</v>
      </c>
      <c r="B382" s="71">
        <f t="shared" si="83"/>
        <v>-470.2390610479469</v>
      </c>
      <c r="C382" s="71">
        <f t="shared" si="80"/>
        <v>10.865531062124241</v>
      </c>
      <c r="D382" s="71">
        <f t="shared" si="81"/>
        <v>221242.83430051673</v>
      </c>
      <c r="E382" s="65">
        <f t="shared" si="82"/>
        <v>-2.1254431246763711E-3</v>
      </c>
      <c r="F382" s="65">
        <f t="shared" si="84"/>
        <v>4.9111335499189375E-5</v>
      </c>
      <c r="G382" s="66">
        <f t="shared" si="85"/>
        <v>1.067241482737694E-3</v>
      </c>
      <c r="H382" s="66">
        <f t="shared" si="86"/>
        <v>4.6188136583899031E-2</v>
      </c>
      <c r="I382" s="67">
        <f t="shared" si="87"/>
        <v>1.0037172655079838</v>
      </c>
      <c r="J382" s="67">
        <f t="shared" si="88"/>
        <v>-2.3192290962947892E-2</v>
      </c>
      <c r="K382" s="65">
        <f t="shared" si="89"/>
        <v>2.1260104420036531E-3</v>
      </c>
      <c r="L382" s="65">
        <f t="shared" si="90"/>
        <v>3.1184903661397771</v>
      </c>
      <c r="M382" s="66">
        <f t="shared" si="91"/>
        <v>4.6200464991982368E-2</v>
      </c>
      <c r="N382" s="66">
        <f t="shared" si="92"/>
        <v>1.5476940393448808</v>
      </c>
      <c r="O382" s="67">
        <f t="shared" si="93"/>
        <v>1.0039851749099358</v>
      </c>
      <c r="P382" s="67">
        <f t="shared" si="94"/>
        <v>-2.3102287450015895E-2</v>
      </c>
    </row>
    <row r="383" spans="1:16">
      <c r="A383" s="68">
        <f t="shared" si="95"/>
        <v>21.790981963927841</v>
      </c>
      <c r="B383" s="71">
        <f t="shared" si="83"/>
        <v>-472.84689495222847</v>
      </c>
      <c r="C383" s="71">
        <f t="shared" si="80"/>
        <v>10.895490981963921</v>
      </c>
      <c r="D383" s="71">
        <f t="shared" si="81"/>
        <v>223702.89778970185</v>
      </c>
      <c r="E383" s="65">
        <f t="shared" si="82"/>
        <v>-2.1137271784326252E-3</v>
      </c>
      <c r="F383" s="65">
        <f t="shared" si="84"/>
        <v>4.8705184821550814E-5</v>
      </c>
      <c r="G383" s="66">
        <f t="shared" si="85"/>
        <v>1.0613338039961858E-3</v>
      </c>
      <c r="H383" s="66">
        <f t="shared" si="86"/>
        <v>4.6060190821889418E-2</v>
      </c>
      <c r="I383" s="67">
        <f t="shared" si="87"/>
        <v>1.003696787454867</v>
      </c>
      <c r="J383" s="67">
        <f t="shared" si="88"/>
        <v>-2.3127505780587813E-2</v>
      </c>
      <c r="K383" s="65">
        <f t="shared" si="89"/>
        <v>2.1142882442735304E-3</v>
      </c>
      <c r="L383" s="65">
        <f t="shared" si="90"/>
        <v>3.118554407178781</v>
      </c>
      <c r="M383" s="66">
        <f t="shared" si="91"/>
        <v>4.6072416997509164E-2</v>
      </c>
      <c r="N383" s="66">
        <f t="shared" si="92"/>
        <v>1.5477580803838846</v>
      </c>
      <c r="O383" s="67">
        <f t="shared" si="93"/>
        <v>1.0039632078272847</v>
      </c>
      <c r="P383" s="67">
        <f t="shared" si="94"/>
        <v>-2.303824641101207E-2</v>
      </c>
    </row>
    <row r="384" spans="1:16">
      <c r="A384" s="68">
        <f t="shared" si="95"/>
        <v>21.850901803607201</v>
      </c>
      <c r="B384" s="71">
        <f t="shared" si="83"/>
        <v>-475.46190963088441</v>
      </c>
      <c r="C384" s="71">
        <f t="shared" si="80"/>
        <v>10.9254509018036</v>
      </c>
      <c r="D384" s="71">
        <f t="shared" si="81"/>
        <v>226183.39298725501</v>
      </c>
      <c r="E384" s="65">
        <f t="shared" si="82"/>
        <v>-2.1021079547501337E-3</v>
      </c>
      <c r="F384" s="65">
        <f t="shared" si="84"/>
        <v>4.8303506095247356E-5</v>
      </c>
      <c r="G384" s="66">
        <f t="shared" si="85"/>
        <v>1.0554751684571919E-3</v>
      </c>
      <c r="H384" s="66">
        <f t="shared" si="86"/>
        <v>4.5932954499826741E-2</v>
      </c>
      <c r="I384" s="67">
        <f t="shared" si="87"/>
        <v>1.0036764783252716</v>
      </c>
      <c r="J384" s="67">
        <f t="shared" si="88"/>
        <v>-2.3063084262103871E-2</v>
      </c>
      <c r="K384" s="65">
        <f t="shared" si="89"/>
        <v>2.1026628550780278E-3</v>
      </c>
      <c r="L384" s="65">
        <f t="shared" si="90"/>
        <v>3.1186180927448151</v>
      </c>
      <c r="M384" s="66">
        <f t="shared" si="91"/>
        <v>4.5945079572402348E-2</v>
      </c>
      <c r="N384" s="66">
        <f t="shared" si="92"/>
        <v>1.5478217659499187</v>
      </c>
      <c r="O384" s="67">
        <f t="shared" si="93"/>
        <v>1.003941422095483</v>
      </c>
      <c r="P384" s="67">
        <f t="shared" si="94"/>
        <v>-2.2974560844977943E-2</v>
      </c>
    </row>
    <row r="385" spans="1:16">
      <c r="A385" s="68">
        <f t="shared" si="95"/>
        <v>21.91082164328656</v>
      </c>
      <c r="B385" s="71">
        <f t="shared" si="83"/>
        <v>-478.08410508391478</v>
      </c>
      <c r="C385" s="71">
        <f t="shared" si="80"/>
        <v>10.95541082164328</v>
      </c>
      <c r="D385" s="71">
        <f t="shared" si="81"/>
        <v>228684.43256015866</v>
      </c>
      <c r="E385" s="65">
        <f t="shared" si="82"/>
        <v>-2.0905843906018746E-3</v>
      </c>
      <c r="F385" s="65">
        <f t="shared" si="84"/>
        <v>4.7906237862349045E-5</v>
      </c>
      <c r="G385" s="66">
        <f t="shared" si="85"/>
        <v>1.0496650334027916E-3</v>
      </c>
      <c r="H385" s="66">
        <f t="shared" si="86"/>
        <v>4.5806421712716601E-2</v>
      </c>
      <c r="I385" s="67">
        <f t="shared" si="87"/>
        <v>1.0036563362645023</v>
      </c>
      <c r="J385" s="67">
        <f t="shared" si="88"/>
        <v>-2.2999023332082997E-2</v>
      </c>
      <c r="K385" s="65">
        <f t="shared" si="89"/>
        <v>2.0911332099735626E-3</v>
      </c>
      <c r="L385" s="65">
        <f t="shared" si="90"/>
        <v>3.1186814258007667</v>
      </c>
      <c r="M385" s="66">
        <f t="shared" si="91"/>
        <v>4.5818446796084031E-2</v>
      </c>
      <c r="N385" s="66">
        <f t="shared" si="92"/>
        <v>1.5478850990058703</v>
      </c>
      <c r="O385" s="67">
        <f t="shared" si="93"/>
        <v>1.003919815721412</v>
      </c>
      <c r="P385" s="67">
        <f t="shared" si="94"/>
        <v>-2.2911227789026357E-2</v>
      </c>
    </row>
    <row r="386" spans="1:16">
      <c r="A386" s="68">
        <f t="shared" si="95"/>
        <v>21.97074148296592</v>
      </c>
      <c r="B386" s="71">
        <f t="shared" si="83"/>
        <v>-480.71348131131953</v>
      </c>
      <c r="C386" s="71">
        <f t="shared" si="80"/>
        <v>10.98537074148296</v>
      </c>
      <c r="D386" s="71">
        <f t="shared" si="81"/>
        <v>231206.12948477617</v>
      </c>
      <c r="E386" s="65">
        <f t="shared" si="82"/>
        <v>-2.0791554375420322E-3</v>
      </c>
      <c r="F386" s="65">
        <f t="shared" si="84"/>
        <v>4.7513319676960796E-5</v>
      </c>
      <c r="G386" s="66">
        <f t="shared" si="85"/>
        <v>1.0439028636200236E-3</v>
      </c>
      <c r="H386" s="66">
        <f t="shared" si="86"/>
        <v>4.5680586621138886E-2</v>
      </c>
      <c r="I386" s="67">
        <f t="shared" si="87"/>
        <v>1.0036363594432742</v>
      </c>
      <c r="J386" s="67">
        <f t="shared" si="88"/>
        <v>-2.2935319949923368E-2</v>
      </c>
      <c r="K386" s="65">
        <f t="shared" si="89"/>
        <v>2.0796982591249442E-3</v>
      </c>
      <c r="L386" s="65">
        <f t="shared" si="90"/>
        <v>3.1187444092765637</v>
      </c>
      <c r="M386" s="66">
        <f t="shared" si="91"/>
        <v>4.5692512813808421E-2</v>
      </c>
      <c r="N386" s="66">
        <f t="shared" si="92"/>
        <v>1.5479480824816674</v>
      </c>
      <c r="O386" s="67">
        <f t="shared" si="93"/>
        <v>1.0038983867392928</v>
      </c>
      <c r="P386" s="67">
        <f t="shared" si="94"/>
        <v>-2.2848244313229214E-2</v>
      </c>
    </row>
    <row r="387" spans="1:16">
      <c r="A387" s="68">
        <f t="shared" si="95"/>
        <v>22.03066132264528</v>
      </c>
      <c r="B387" s="71">
        <f t="shared" si="83"/>
        <v>-483.35003831309865</v>
      </c>
      <c r="C387" s="71">
        <f t="shared" si="80"/>
        <v>11.01533066132264</v>
      </c>
      <c r="D387" s="71">
        <f t="shared" si="81"/>
        <v>233748.5970468522</v>
      </c>
      <c r="E387" s="65">
        <f t="shared" si="82"/>
        <v>-2.0678200614663656E-3</v>
      </c>
      <c r="F387" s="65">
        <f t="shared" si="84"/>
        <v>4.7124692085808515E-5</v>
      </c>
      <c r="G387" s="66">
        <f t="shared" si="85"/>
        <v>1.0381881312763897E-3</v>
      </c>
      <c r="H387" s="66">
        <f t="shared" si="86"/>
        <v>4.5555443450337046E-2</v>
      </c>
      <c r="I387" s="67">
        <f t="shared" si="87"/>
        <v>1.0036165460572946</v>
      </c>
      <c r="J387" s="67">
        <f t="shared" si="88"/>
        <v>-2.2871971109340139E-2</v>
      </c>
      <c r="K387" s="65">
        <f t="shared" si="89"/>
        <v>2.0683569670651501E-3</v>
      </c>
      <c r="L387" s="65">
        <f t="shared" si="90"/>
        <v>3.1188070460696342</v>
      </c>
      <c r="M387" s="66">
        <f t="shared" si="91"/>
        <v>4.5567271835746097E-2</v>
      </c>
      <c r="N387" s="66">
        <f t="shared" si="92"/>
        <v>1.5480107192747379</v>
      </c>
      <c r="O387" s="67">
        <f t="shared" si="93"/>
        <v>1.003877133210235</v>
      </c>
      <c r="P387" s="67">
        <f t="shared" si="94"/>
        <v>-2.2785607520158721E-2</v>
      </c>
    </row>
    <row r="388" spans="1:16">
      <c r="A388" s="68">
        <f t="shared" si="95"/>
        <v>22.090581162324639</v>
      </c>
      <c r="B388" s="71">
        <f t="shared" si="83"/>
        <v>-485.99377608925221</v>
      </c>
      <c r="C388" s="71">
        <f t="shared" si="80"/>
        <v>11.04529058116232</v>
      </c>
      <c r="D388" s="71">
        <f t="shared" si="81"/>
        <v>236311.94884151252</v>
      </c>
      <c r="E388" s="65">
        <f t="shared" si="82"/>
        <v>-2.0565772423771682E-3</v>
      </c>
      <c r="F388" s="65">
        <f t="shared" si="84"/>
        <v>4.6740296609250476E-5</v>
      </c>
      <c r="G388" s="66">
        <f t="shared" si="85"/>
        <v>1.0325203157977747E-3</v>
      </c>
      <c r="H388" s="66">
        <f t="shared" si="86"/>
        <v>4.5430986489322624E-2</v>
      </c>
      <c r="I388" s="67">
        <f t="shared" si="87"/>
        <v>1.0035968943268556</v>
      </c>
      <c r="J388" s="67">
        <f t="shared" si="88"/>
        <v>-2.280897383787981E-2</v>
      </c>
      <c r="K388" s="65">
        <f t="shared" si="89"/>
        <v>2.0571083124597007E-3</v>
      </c>
      <c r="L388" s="65">
        <f t="shared" si="90"/>
        <v>3.1188693390453568</v>
      </c>
      <c r="M388" s="66">
        <f t="shared" si="91"/>
        <v>4.5442718136083693E-2</v>
      </c>
      <c r="N388" s="66">
        <f t="shared" si="92"/>
        <v>1.5480730122504602</v>
      </c>
      <c r="O388" s="67">
        <f t="shared" si="93"/>
        <v>1.0038560532217988</v>
      </c>
      <c r="P388" s="67">
        <f t="shared" si="94"/>
        <v>-2.2723314544436483E-2</v>
      </c>
    </row>
    <row r="389" spans="1:16">
      <c r="A389" s="68">
        <f t="shared" si="95"/>
        <v>22.150501002003999</v>
      </c>
      <c r="B389" s="71">
        <f t="shared" si="83"/>
        <v>-488.64469463978014</v>
      </c>
      <c r="C389" s="71">
        <f t="shared" si="80"/>
        <v>11.075250501001999</v>
      </c>
      <c r="D389" s="71">
        <f t="shared" si="81"/>
        <v>238896.29877326393</v>
      </c>
      <c r="E389" s="65">
        <f t="shared" si="82"/>
        <v>-2.0454259741527095E-3</v>
      </c>
      <c r="F389" s="65">
        <f t="shared" si="84"/>
        <v>4.6360075722703014E-5</v>
      </c>
      <c r="G389" s="66">
        <f t="shared" si="85"/>
        <v>1.0268989037487144E-3</v>
      </c>
      <c r="H389" s="66">
        <f t="shared" si="86"/>
        <v>4.5307210089994596E-2</v>
      </c>
      <c r="I389" s="67">
        <f t="shared" si="87"/>
        <v>1.003577402496431</v>
      </c>
      <c r="J389" s="67">
        <f t="shared" si="88"/>
        <v>-2.2746325196442707E-2</v>
      </c>
      <c r="K389" s="65">
        <f t="shared" si="89"/>
        <v>2.0459512878755388E-3</v>
      </c>
      <c r="L389" s="65">
        <f t="shared" si="90"/>
        <v>3.1189312910375033</v>
      </c>
      <c r="M389" s="66">
        <f t="shared" si="91"/>
        <v>4.5318846052138491E-2</v>
      </c>
      <c r="N389" s="66">
        <f t="shared" si="92"/>
        <v>1.5481349642426065</v>
      </c>
      <c r="O389" s="67">
        <f t="shared" si="93"/>
        <v>1.0038351448875587</v>
      </c>
      <c r="P389" s="67">
        <f t="shared" si="94"/>
        <v>-2.2661362552290003E-2</v>
      </c>
    </row>
    <row r="390" spans="1:16">
      <c r="A390" s="68">
        <f t="shared" si="95"/>
        <v>22.210420841683359</v>
      </c>
      <c r="B390" s="71">
        <f t="shared" si="83"/>
        <v>-491.30279396468251</v>
      </c>
      <c r="C390" s="71">
        <f t="shared" si="80"/>
        <v>11.105210420841679</v>
      </c>
      <c r="D390" s="71">
        <f t="shared" si="81"/>
        <v>241501.76105599443</v>
      </c>
      <c r="E390" s="65">
        <f t="shared" si="82"/>
        <v>-2.0343652643210718E-3</v>
      </c>
      <c r="F390" s="65">
        <f t="shared" si="84"/>
        <v>4.5983972838470659E-5</v>
      </c>
      <c r="G390" s="66">
        <f t="shared" si="85"/>
        <v>1.0213233887149701E-3</v>
      </c>
      <c r="H390" s="66">
        <f t="shared" si="86"/>
        <v>4.5184108666273405E-2</v>
      </c>
      <c r="I390" s="67">
        <f t="shared" si="87"/>
        <v>1.0035580688342844</v>
      </c>
      <c r="J390" s="67">
        <f t="shared" si="88"/>
        <v>-2.2684022278813647E-2</v>
      </c>
      <c r="K390" s="65">
        <f t="shared" si="89"/>
        <v>2.0348848995543098E-3</v>
      </c>
      <c r="L390" s="65">
        <f t="shared" si="90"/>
        <v>3.1189929048486764</v>
      </c>
      <c r="M390" s="66">
        <f t="shared" si="91"/>
        <v>4.5195649983487782E-2</v>
      </c>
      <c r="N390" s="66">
        <f t="shared" si="92"/>
        <v>1.5481965780537801</v>
      </c>
      <c r="O390" s="67">
        <f t="shared" si="93"/>
        <v>1.0038144063466832</v>
      </c>
      <c r="P390" s="67">
        <f t="shared" si="94"/>
        <v>-2.2599748741116515E-2</v>
      </c>
    </row>
    <row r="391" spans="1:16">
      <c r="A391" s="68">
        <f t="shared" si="95"/>
        <v>22.270340681362718</v>
      </c>
      <c r="B391" s="71">
        <f t="shared" si="83"/>
        <v>-493.96807406395925</v>
      </c>
      <c r="C391" s="71">
        <f t="shared" si="80"/>
        <v>11.135170340681359</v>
      </c>
      <c r="D391" s="71">
        <f t="shared" si="81"/>
        <v>244128.45021297314</v>
      </c>
      <c r="E391" s="65">
        <f t="shared" si="82"/>
        <v>-2.0233941338382751E-3</v>
      </c>
      <c r="F391" s="65">
        <f t="shared" si="84"/>
        <v>4.5611932287970708E-5</v>
      </c>
      <c r="G391" s="66">
        <f t="shared" si="85"/>
        <v>1.0157932711883557E-3</v>
      </c>
      <c r="H391" s="66">
        <f t="shared" si="86"/>
        <v>4.5061676693249217E-2</v>
      </c>
      <c r="I391" s="67">
        <f t="shared" si="87"/>
        <v>1.0035388916320822</v>
      </c>
      <c r="J391" s="67">
        <f t="shared" si="88"/>
        <v>-2.2622062211200548E-2</v>
      </c>
      <c r="K391" s="65">
        <f t="shared" si="89"/>
        <v>2.0239081671899507E-3</v>
      </c>
      <c r="L391" s="65">
        <f t="shared" si="90"/>
        <v>3.1190541832507388</v>
      </c>
      <c r="M391" s="66">
        <f t="shared" si="91"/>
        <v>4.5073124391112621E-2</v>
      </c>
      <c r="N391" s="66">
        <f t="shared" si="92"/>
        <v>1.5482578564558425</v>
      </c>
      <c r="O391" s="67">
        <f t="shared" si="93"/>
        <v>1.0037938357635174</v>
      </c>
      <c r="P391" s="67">
        <f t="shared" si="94"/>
        <v>-2.2538470339054168E-2</v>
      </c>
    </row>
    <row r="392" spans="1:16">
      <c r="A392" s="68">
        <f t="shared" si="95"/>
        <v>22.330260521042078</v>
      </c>
      <c r="B392" s="71">
        <f t="shared" si="83"/>
        <v>-496.64053493761043</v>
      </c>
      <c r="C392" s="71">
        <f t="shared" si="80"/>
        <v>11.165130260521039</v>
      </c>
      <c r="D392" s="71">
        <f t="shared" si="81"/>
        <v>246776.48107685024</v>
      </c>
      <c r="E392" s="65">
        <f t="shared" si="82"/>
        <v>-2.0125116168706061E-3</v>
      </c>
      <c r="F392" s="65">
        <f t="shared" si="84"/>
        <v>4.5243899304342678E-5</v>
      </c>
      <c r="G392" s="66">
        <f t="shared" si="85"/>
        <v>1.0103080584537665E-3</v>
      </c>
      <c r="H392" s="66">
        <f t="shared" si="86"/>
        <v>4.4939908706344255E-2</v>
      </c>
      <c r="I392" s="67">
        <f t="shared" si="87"/>
        <v>1.0035198692045142</v>
      </c>
      <c r="J392" s="67">
        <f t="shared" si="88"/>
        <v>-2.2560442151780814E-2</v>
      </c>
      <c r="K392" s="65">
        <f t="shared" si="89"/>
        <v>2.0130201237104914E-3</v>
      </c>
      <c r="L392" s="65">
        <f t="shared" si="90"/>
        <v>3.119115128985233</v>
      </c>
      <c r="M392" s="66">
        <f t="shared" si="91"/>
        <v>4.4951263796555625E-2</v>
      </c>
      <c r="N392" s="66">
        <f t="shared" si="92"/>
        <v>1.5483188021903365</v>
      </c>
      <c r="O392" s="67">
        <f t="shared" si="93"/>
        <v>1.003773431327174</v>
      </c>
      <c r="P392" s="67">
        <f t="shared" si="94"/>
        <v>-2.2477524604560224E-2</v>
      </c>
    </row>
    <row r="393" spans="1:16">
      <c r="A393" s="68">
        <f t="shared" si="95"/>
        <v>22.390180360721438</v>
      </c>
      <c r="B393" s="71">
        <f t="shared" si="83"/>
        <v>-499.32017658563598</v>
      </c>
      <c r="C393" s="71">
        <f t="shared" si="80"/>
        <v>11.195090180360719</v>
      </c>
      <c r="D393" s="71">
        <f t="shared" si="81"/>
        <v>249445.96878965711</v>
      </c>
      <c r="E393" s="65">
        <f t="shared" si="82"/>
        <v>-2.0017167605810575E-3</v>
      </c>
      <c r="F393" s="65">
        <f t="shared" si="84"/>
        <v>4.48798200054332E-5</v>
      </c>
      <c r="G393" s="66">
        <f t="shared" si="85"/>
        <v>1.0048672644783635E-3</v>
      </c>
      <c r="H393" s="66">
        <f t="shared" si="86"/>
        <v>4.4818799300488932E-2</v>
      </c>
      <c r="I393" s="67">
        <f t="shared" si="87"/>
        <v>1.0035009998889231</v>
      </c>
      <c r="J393" s="67">
        <f t="shared" si="88"/>
        <v>-2.2499159290255328E-2</v>
      </c>
      <c r="K393" s="65">
        <f t="shared" si="89"/>
        <v>2.0022198150639811E-3</v>
      </c>
      <c r="L393" s="65">
        <f t="shared" si="90"/>
        <v>3.1191757447637971</v>
      </c>
      <c r="M393" s="66">
        <f t="shared" si="91"/>
        <v>4.4830062781092861E-2</v>
      </c>
      <c r="N393" s="66">
        <f t="shared" si="92"/>
        <v>1.5483794179689006</v>
      </c>
      <c r="O393" s="67">
        <f t="shared" si="93"/>
        <v>1.0037531912511346</v>
      </c>
      <c r="P393" s="67">
        <f t="shared" si="94"/>
        <v>-2.2416908825996142E-2</v>
      </c>
    </row>
    <row r="394" spans="1:16">
      <c r="A394" s="68">
        <f t="shared" si="95"/>
        <v>22.450100200400797</v>
      </c>
      <c r="B394" s="71">
        <f t="shared" si="83"/>
        <v>-502.0069990080359</v>
      </c>
      <c r="C394" s="71">
        <f t="shared" si="80"/>
        <v>11.225050100200399</v>
      </c>
      <c r="D394" s="71">
        <f t="shared" si="81"/>
        <v>252137.02880280616</v>
      </c>
      <c r="E394" s="65">
        <f t="shared" si="82"/>
        <v>-1.9910086249197876E-3</v>
      </c>
      <c r="F394" s="65">
        <f t="shared" si="84"/>
        <v>4.4519641377147341E-5</v>
      </c>
      <c r="G394" s="66">
        <f t="shared" si="85"/>
        <v>9.9947040980286712E-4</v>
      </c>
      <c r="H394" s="66">
        <f t="shared" si="86"/>
        <v>4.4698343129311438E-2</v>
      </c>
      <c r="I394" s="67">
        <f t="shared" si="87"/>
        <v>1.0034822820449383</v>
      </c>
      <c r="J394" s="67">
        <f t="shared" si="88"/>
        <v>-2.2438210847410014E-2</v>
      </c>
      <c r="K394" s="65">
        <f t="shared" si="89"/>
        <v>1.991506300008447E-3</v>
      </c>
      <c r="L394" s="65">
        <f t="shared" si="90"/>
        <v>3.1192360332685736</v>
      </c>
      <c r="M394" s="66">
        <f t="shared" si="91"/>
        <v>4.4709515984919082E-2</v>
      </c>
      <c r="N394" s="66">
        <f t="shared" si="92"/>
        <v>1.548439706473677</v>
      </c>
      <c r="O394" s="67">
        <f t="shared" si="93"/>
        <v>1.0037331137728542</v>
      </c>
      <c r="P394" s="67">
        <f t="shared" si="94"/>
        <v>-2.2356620321219645E-2</v>
      </c>
    </row>
    <row r="395" spans="1:16">
      <c r="A395" s="68">
        <f t="shared" si="95"/>
        <v>22.510020040080157</v>
      </c>
      <c r="B395" s="71">
        <f t="shared" si="83"/>
        <v>-504.70100220481027</v>
      </c>
      <c r="C395" s="71">
        <f t="shared" si="80"/>
        <v>11.255010020040078</v>
      </c>
      <c r="D395" s="71">
        <f t="shared" si="81"/>
        <v>254849.77687709109</v>
      </c>
      <c r="E395" s="65">
        <f t="shared" si="82"/>
        <v>-1.9803862824185141E-3</v>
      </c>
      <c r="F395" s="65">
        <f t="shared" si="84"/>
        <v>4.4163311257157361E-5</v>
      </c>
      <c r="G395" s="66">
        <f t="shared" si="85"/>
        <v>9.9411702143490971E-4</v>
      </c>
      <c r="H395" s="66">
        <f t="shared" si="86"/>
        <v>4.4578534904340592E-2</v>
      </c>
      <c r="I395" s="67">
        <f t="shared" si="87"/>
        <v>1.0034637140541194</v>
      </c>
      <c r="J395" s="67">
        <f t="shared" si="88"/>
        <v>-2.2377594074684613E-2</v>
      </c>
      <c r="K395" s="65">
        <f t="shared" si="89"/>
        <v>1.9808786499057986E-3</v>
      </c>
      <c r="L395" s="65">
        <f t="shared" si="90"/>
        <v>3.11929599715261</v>
      </c>
      <c r="M395" s="66">
        <f t="shared" si="91"/>
        <v>4.458961810634645E-2</v>
      </c>
      <c r="N395" s="66">
        <f t="shared" si="92"/>
        <v>1.5484996703577134</v>
      </c>
      <c r="O395" s="67">
        <f t="shared" si="93"/>
        <v>1.0037131971533795</v>
      </c>
      <c r="P395" s="67">
        <f t="shared" si="94"/>
        <v>-2.229665643718326E-2</v>
      </c>
    </row>
    <row r="396" spans="1:16">
      <c r="A396" s="68">
        <f t="shared" si="95"/>
        <v>22.569939879759517</v>
      </c>
      <c r="B396" s="71">
        <f t="shared" si="83"/>
        <v>-507.402186175959</v>
      </c>
      <c r="C396" s="71">
        <f t="shared" si="80"/>
        <v>11.284969939879758</v>
      </c>
      <c r="D396" s="71">
        <f t="shared" si="81"/>
        <v>257584.32908268654</v>
      </c>
      <c r="E396" s="65">
        <f t="shared" si="82"/>
        <v>-1.9698488179887646E-3</v>
      </c>
      <c r="F396" s="65">
        <f t="shared" si="84"/>
        <v>4.3810778318960533E-5</v>
      </c>
      <c r="G396" s="66">
        <f t="shared" si="85"/>
        <v>9.8880663274441096E-4</v>
      </c>
      <c r="H396" s="66">
        <f t="shared" si="86"/>
        <v>4.4459369394221765E-2</v>
      </c>
      <c r="I396" s="67">
        <f t="shared" si="87"/>
        <v>1.0034452943196055</v>
      </c>
      <c r="J396" s="67">
        <f t="shared" si="88"/>
        <v>-2.2317306253748802E-2</v>
      </c>
      <c r="K396" s="65">
        <f t="shared" si="89"/>
        <v>1.9703359485196037E-3</v>
      </c>
      <c r="L396" s="65">
        <f t="shared" si="90"/>
        <v>3.1193556390402537</v>
      </c>
      <c r="M396" s="66">
        <f t="shared" si="91"/>
        <v>4.4470363901016399E-2</v>
      </c>
      <c r="N396" s="66">
        <f t="shared" si="92"/>
        <v>1.5485593122453569</v>
      </c>
      <c r="O396" s="67">
        <f t="shared" si="93"/>
        <v>1.0036934396769679</v>
      </c>
      <c r="P396" s="67">
        <f t="shared" si="94"/>
        <v>-2.223701454953959E-2</v>
      </c>
    </row>
    <row r="397" spans="1:16">
      <c r="A397" s="68">
        <f t="shared" si="95"/>
        <v>22.629859719438876</v>
      </c>
      <c r="B397" s="71">
        <f t="shared" si="83"/>
        <v>-510.11055092148217</v>
      </c>
      <c r="C397" s="71">
        <f t="shared" si="80"/>
        <v>11.314929859719438</v>
      </c>
      <c r="D397" s="71">
        <f t="shared" si="81"/>
        <v>260340.80179914844</v>
      </c>
      <c r="E397" s="65">
        <f t="shared" si="82"/>
        <v>-1.959395328723885E-3</v>
      </c>
      <c r="F397" s="65">
        <f t="shared" si="84"/>
        <v>4.3461992056277252E-5</v>
      </c>
      <c r="G397" s="66">
        <f t="shared" si="85"/>
        <v>9.83538783360921E-4</v>
      </c>
      <c r="H397" s="66">
        <f t="shared" si="86"/>
        <v>4.4340841423945343E-2</v>
      </c>
      <c r="I397" s="67">
        <f t="shared" si="87"/>
        <v>1.0034270212657674</v>
      </c>
      <c r="J397" s="67">
        <f t="shared" si="88"/>
        <v>-2.2257344696085226E-2</v>
      </c>
      <c r="K397" s="65">
        <f t="shared" si="89"/>
        <v>1.9598772918166282E-3</v>
      </c>
      <c r="L397" s="65">
        <f t="shared" si="90"/>
        <v>3.1194149615275402</v>
      </c>
      <c r="M397" s="66">
        <f t="shared" si="91"/>
        <v>4.435174818112407E-2</v>
      </c>
      <c r="N397" s="66">
        <f t="shared" si="92"/>
        <v>1.5486186347326436</v>
      </c>
      <c r="O397" s="67">
        <f t="shared" si="93"/>
        <v>1.0036738396507161</v>
      </c>
      <c r="P397" s="67">
        <f t="shared" si="94"/>
        <v>-2.2177692062252966E-2</v>
      </c>
    </row>
    <row r="398" spans="1:16">
      <c r="A398" s="68">
        <f t="shared" si="95"/>
        <v>22.689779559118236</v>
      </c>
      <c r="B398" s="71">
        <f t="shared" si="83"/>
        <v>-512.82609644137972</v>
      </c>
      <c r="C398" s="71">
        <f t="shared" si="80"/>
        <v>11.344889779559118</v>
      </c>
      <c r="D398" s="71">
        <f t="shared" si="81"/>
        <v>263119.31171541364</v>
      </c>
      <c r="E398" s="65">
        <f t="shared" si="82"/>
        <v>-1.9490249237047474E-3</v>
      </c>
      <c r="F398" s="65">
        <f t="shared" si="84"/>
        <v>4.3116902767781637E-5</v>
      </c>
      <c r="G398" s="66">
        <f t="shared" si="85"/>
        <v>9.7831301907290035E-4</v>
      </c>
      <c r="H398" s="66">
        <f t="shared" si="86"/>
        <v>4.4222945874087954E-2</v>
      </c>
      <c r="I398" s="67">
        <f t="shared" si="87"/>
        <v>1.0034088933378731</v>
      </c>
      <c r="J398" s="67">
        <f t="shared" si="88"/>
        <v>-2.2197706742579544E-2</v>
      </c>
      <c r="K398" s="65">
        <f t="shared" si="89"/>
        <v>1.9495017877720919E-3</v>
      </c>
      <c r="L398" s="65">
        <f t="shared" si="90"/>
        <v>3.119473967182576</v>
      </c>
      <c r="M398" s="66">
        <f t="shared" si="91"/>
        <v>4.4233765814655664E-2</v>
      </c>
      <c r="N398" s="66">
        <f t="shared" si="92"/>
        <v>1.5486776403876792</v>
      </c>
      <c r="O398" s="67">
        <f t="shared" si="93"/>
        <v>1.0036543954041972</v>
      </c>
      <c r="P398" s="67">
        <f t="shared" si="94"/>
        <v>-2.2118686407217345E-2</v>
      </c>
    </row>
    <row r="399" spans="1:16">
      <c r="A399" s="68">
        <f t="shared" si="95"/>
        <v>22.749699398797596</v>
      </c>
      <c r="B399" s="71">
        <f t="shared" si="83"/>
        <v>-515.5488227356517</v>
      </c>
      <c r="C399" s="71">
        <f t="shared" si="80"/>
        <v>11.374849699398798</v>
      </c>
      <c r="D399" s="71">
        <f t="shared" si="81"/>
        <v>265919.97582980036</v>
      </c>
      <c r="E399" s="65">
        <f t="shared" si="82"/>
        <v>-1.9387367238090606E-3</v>
      </c>
      <c r="F399" s="65">
        <f t="shared" si="84"/>
        <v>4.2775461542156452E-5</v>
      </c>
      <c r="G399" s="66">
        <f t="shared" si="85"/>
        <v>9.7312889172888634E-4</v>
      </c>
      <c r="H399" s="66">
        <f t="shared" si="86"/>
        <v>4.4105677680065805E-2</v>
      </c>
      <c r="I399" s="67">
        <f t="shared" si="87"/>
        <v>1.0033909090017537</v>
      </c>
      <c r="J399" s="67">
        <f t="shared" si="88"/>
        <v>-2.2138389763117217E-2</v>
      </c>
      <c r="K399" s="65">
        <f t="shared" si="89"/>
        <v>1.939208556178534E-3</v>
      </c>
      <c r="L399" s="65">
        <f t="shared" si="90"/>
        <v>3.1195326585459124</v>
      </c>
      <c r="M399" s="66">
        <f t="shared" si="91"/>
        <v>4.4116411724637948E-2</v>
      </c>
      <c r="N399" s="66">
        <f t="shared" si="92"/>
        <v>1.5487363317510161</v>
      </c>
      <c r="O399" s="67">
        <f t="shared" si="93"/>
        <v>1.003635105289103</v>
      </c>
      <c r="P399" s="67">
        <f t="shared" si="94"/>
        <v>-2.2059995043880488E-2</v>
      </c>
    </row>
    <row r="400" spans="1:16">
      <c r="A400" s="68">
        <f t="shared" si="95"/>
        <v>22.809619238476955</v>
      </c>
      <c r="B400" s="71">
        <f t="shared" si="83"/>
        <v>-518.278729804298</v>
      </c>
      <c r="C400" s="71">
        <f t="shared" si="80"/>
        <v>11.404809619238478</v>
      </c>
      <c r="D400" s="71">
        <f t="shared" si="81"/>
        <v>268742.91145000758</v>
      </c>
      <c r="E400" s="65">
        <f t="shared" si="82"/>
        <v>-1.928529861524217E-3</v>
      </c>
      <c r="F400" s="65">
        <f t="shared" si="84"/>
        <v>4.2437620243464682E-5</v>
      </c>
      <c r="G400" s="66">
        <f t="shared" si="85"/>
        <v>9.6798595914051114E-4</v>
      </c>
      <c r="H400" s="66">
        <f t="shared" si="86"/>
        <v>4.3989031831400079E-2</v>
      </c>
      <c r="I400" s="67">
        <f t="shared" si="87"/>
        <v>1.0033730667434784</v>
      </c>
      <c r="J400" s="67">
        <f t="shared" si="88"/>
        <v>-2.207939115618697E-2</v>
      </c>
      <c r="K400" s="65">
        <f t="shared" si="89"/>
        <v>1.9289967284582274E-3</v>
      </c>
      <c r="L400" s="65">
        <f t="shared" si="90"/>
        <v>3.1195910381309191</v>
      </c>
      <c r="M400" s="66">
        <f t="shared" si="91"/>
        <v>4.3999680888399895E-2</v>
      </c>
      <c r="N400" s="66">
        <f t="shared" si="92"/>
        <v>1.5487947113360225</v>
      </c>
      <c r="O400" s="67">
        <f t="shared" si="93"/>
        <v>1.0036159676788929</v>
      </c>
      <c r="P400" s="67">
        <f t="shared" si="94"/>
        <v>-2.2001615458874156E-2</v>
      </c>
    </row>
    <row r="401" spans="1:16">
      <c r="A401" s="68">
        <f t="shared" si="95"/>
        <v>22.869539078156315</v>
      </c>
      <c r="B401" s="71">
        <f t="shared" si="83"/>
        <v>-521.01581764731884</v>
      </c>
      <c r="C401" s="71">
        <f t="shared" si="80"/>
        <v>11.434769539078157</v>
      </c>
      <c r="D401" s="71">
        <f t="shared" si="81"/>
        <v>271588.23619311606</v>
      </c>
      <c r="E401" s="65">
        <f t="shared" si="82"/>
        <v>-1.9184034807635938E-3</v>
      </c>
      <c r="F401" s="65">
        <f t="shared" si="84"/>
        <v>4.2103331496830108E-5</v>
      </c>
      <c r="G401" s="66">
        <f t="shared" si="85"/>
        <v>9.6288378498732578E-4</v>
      </c>
      <c r="H401" s="66">
        <f t="shared" si="86"/>
        <v>4.3873003370994104E-2</v>
      </c>
      <c r="I401" s="67">
        <f t="shared" si="87"/>
        <v>1.0033553650690334</v>
      </c>
      <c r="J401" s="67">
        <f t="shared" si="88"/>
        <v>-2.2020708348490708E-2</v>
      </c>
      <c r="K401" s="65">
        <f t="shared" si="89"/>
        <v>1.9188654474790578E-3</v>
      </c>
      <c r="L401" s="65">
        <f t="shared" si="90"/>
        <v>3.1196491084241429</v>
      </c>
      <c r="M401" s="66">
        <f t="shared" si="91"/>
        <v>4.3883568336846215E-2</v>
      </c>
      <c r="N401" s="66">
        <f t="shared" si="92"/>
        <v>1.5488527816292463</v>
      </c>
      <c r="O401" s="67">
        <f t="shared" si="93"/>
        <v>1.0035969809684477</v>
      </c>
      <c r="P401" s="67">
        <f t="shared" si="94"/>
        <v>-2.194354516565027E-2</v>
      </c>
    </row>
    <row r="402" spans="1:16">
      <c r="A402" s="68">
        <f t="shared" si="95"/>
        <v>22.929458917835674</v>
      </c>
      <c r="B402" s="71">
        <f t="shared" si="83"/>
        <v>-523.76008626471389</v>
      </c>
      <c r="C402" s="71">
        <f t="shared" si="80"/>
        <v>11.464729458917837</v>
      </c>
      <c r="D402" s="71">
        <f t="shared" si="81"/>
        <v>274456.06798558671</v>
      </c>
      <c r="E402" s="65">
        <f t="shared" si="82"/>
        <v>-1.9083567366862501E-3</v>
      </c>
      <c r="F402" s="65">
        <f t="shared" si="84"/>
        <v>4.177254867441997E-5</v>
      </c>
      <c r="G402" s="66">
        <f t="shared" si="85"/>
        <v>9.5782193872340378E-4</v>
      </c>
      <c r="H402" s="66">
        <f t="shared" si="86"/>
        <v>4.3757587394422322E-2</v>
      </c>
      <c r="I402" s="67">
        <f t="shared" si="87"/>
        <v>1.0033378025040107</v>
      </c>
      <c r="J402" s="67">
        <f t="shared" si="88"/>
        <v>-2.1962338794560006E-2</v>
      </c>
      <c r="K402" s="65">
        <f t="shared" si="89"/>
        <v>1.9088138673738072E-3</v>
      </c>
      <c r="L402" s="65">
        <f t="shared" si="90"/>
        <v>3.1197068718856702</v>
      </c>
      <c r="M402" s="66">
        <f t="shared" si="91"/>
        <v>4.3768069153742747E-2</v>
      </c>
      <c r="N402" s="66">
        <f t="shared" si="92"/>
        <v>1.5489105450907736</v>
      </c>
      <c r="O402" s="67">
        <f t="shared" si="93"/>
        <v>1.003578143573735</v>
      </c>
      <c r="P402" s="67">
        <f t="shared" si="94"/>
        <v>-2.1885781704122982E-2</v>
      </c>
    </row>
    <row r="403" spans="1:16">
      <c r="A403" s="68">
        <f t="shared" si="95"/>
        <v>22.989378757515034</v>
      </c>
      <c r="B403" s="71">
        <f t="shared" si="83"/>
        <v>-526.51153565648349</v>
      </c>
      <c r="C403" s="71">
        <f t="shared" si="80"/>
        <v>11.494689378757517</v>
      </c>
      <c r="D403" s="71">
        <f t="shared" si="81"/>
        <v>277346.52506326261</v>
      </c>
      <c r="E403" s="65">
        <f t="shared" si="82"/>
        <v>-1.898388795519924E-3</v>
      </c>
      <c r="F403" s="65">
        <f t="shared" si="84"/>
        <v>4.1445225881721734E-5</v>
      </c>
      <c r="G403" s="66">
        <f t="shared" si="85"/>
        <v>9.5279999548566596E-4</v>
      </c>
      <c r="H403" s="66">
        <f t="shared" si="86"/>
        <v>4.3642779049230293E-2</v>
      </c>
      <c r="I403" s="67">
        <f t="shared" si="87"/>
        <v>1.0033203775932971</v>
      </c>
      <c r="J403" s="67">
        <f t="shared" si="88"/>
        <v>-2.1904279976378588E-2</v>
      </c>
      <c r="K403" s="65">
        <f t="shared" si="89"/>
        <v>1.898841153362749E-3</v>
      </c>
      <c r="L403" s="65">
        <f t="shared" si="90"/>
        <v>3.1197643309494767</v>
      </c>
      <c r="M403" s="66">
        <f t="shared" si="91"/>
        <v>4.3653178475012933E-2</v>
      </c>
      <c r="N403" s="66">
        <f t="shared" si="92"/>
        <v>1.5489680041545804</v>
      </c>
      <c r="O403" s="67">
        <f t="shared" si="93"/>
        <v>1.0035594539314747</v>
      </c>
      <c r="P403" s="67">
        <f t="shared" si="94"/>
        <v>-2.1828322640316318E-2</v>
      </c>
    </row>
    <row r="404" spans="1:16">
      <c r="A404" s="68">
        <f t="shared" si="95"/>
        <v>23.049298597194394</v>
      </c>
      <c r="B404" s="71">
        <f t="shared" si="83"/>
        <v>-529.2701658226274</v>
      </c>
      <c r="C404" s="71">
        <f t="shared" si="80"/>
        <v>11.524649298597197</v>
      </c>
      <c r="D404" s="71">
        <f t="shared" si="81"/>
        <v>280259.72597136721</v>
      </c>
      <c r="E404" s="65">
        <f t="shared" si="82"/>
        <v>-1.8884988343872869E-3</v>
      </c>
      <c r="F404" s="65">
        <f t="shared" si="84"/>
        <v>4.1121317944108082E-5</v>
      </c>
      <c r="G404" s="66">
        <f t="shared" si="85"/>
        <v>9.4781753600391508E-4</v>
      </c>
      <c r="H404" s="66">
        <f t="shared" si="86"/>
        <v>4.3528573534246141E-2</v>
      </c>
      <c r="I404" s="67">
        <f t="shared" si="87"/>
        <v>1.0033030889007726</v>
      </c>
      <c r="J404" s="67">
        <f t="shared" si="88"/>
        <v>-2.1846529403011287E-2</v>
      </c>
      <c r="K404" s="65">
        <f t="shared" si="89"/>
        <v>1.8889464815795077E-3</v>
      </c>
      <c r="L404" s="65">
        <f t="shared" si="90"/>
        <v>3.1198214880237756</v>
      </c>
      <c r="M404" s="66">
        <f t="shared" si="91"/>
        <v>4.3538891488045836E-2</v>
      </c>
      <c r="N404" s="66">
        <f t="shared" si="92"/>
        <v>1.549025161228879</v>
      </c>
      <c r="O404" s="67">
        <f t="shared" si="93"/>
        <v>1.0035409104988138</v>
      </c>
      <c r="P404" s="67">
        <f t="shared" si="94"/>
        <v>-2.1771165566017704E-2</v>
      </c>
    </row>
    <row r="405" spans="1:16">
      <c r="A405" s="68">
        <f t="shared" si="95"/>
        <v>23.109218436873753</v>
      </c>
      <c r="B405" s="71">
        <f t="shared" si="83"/>
        <v>-532.03597676314575</v>
      </c>
      <c r="C405" s="71">
        <f t="shared" ref="C405:C468" si="96">A405*$B$3</f>
        <v>11.554609218436877</v>
      </c>
      <c r="D405" s="71">
        <f t="shared" ref="D405:D468" si="97">B405^2+C405^2</f>
        <v>283195.78956450534</v>
      </c>
      <c r="E405" s="65">
        <f t="shared" ref="E405:E468" si="98">$B$1/D405*B405</f>
        <v>-1.8786860411353697E-3</v>
      </c>
      <c r="F405" s="65">
        <f t="shared" si="84"/>
        <v>4.0800780393682404E-5</v>
      </c>
      <c r="G405" s="66">
        <f t="shared" si="85"/>
        <v>9.4287414651252261E-4</v>
      </c>
      <c r="H405" s="66">
        <f t="shared" si="86"/>
        <v>4.341496609890285E-2</v>
      </c>
      <c r="I405" s="67">
        <f t="shared" si="87"/>
        <v>1.0032859350090146</v>
      </c>
      <c r="J405" s="67">
        <f t="shared" si="88"/>
        <v>-2.1789084610238794E-2</v>
      </c>
      <c r="K405" s="65">
        <f t="shared" si="89"/>
        <v>1.8791290389001021E-3</v>
      </c>
      <c r="L405" s="65">
        <f t="shared" si="90"/>
        <v>3.1198783454913563</v>
      </c>
      <c r="M405" s="66">
        <f t="shared" si="91"/>
        <v>4.3425203431015101E-2</v>
      </c>
      <c r="N405" s="66">
        <f t="shared" si="92"/>
        <v>1.5490820186964598</v>
      </c>
      <c r="O405" s="67">
        <f t="shared" si="93"/>
        <v>1.0035225117530073</v>
      </c>
      <c r="P405" s="67">
        <f t="shared" si="94"/>
        <v>-2.1714308098436743E-2</v>
      </c>
    </row>
    <row r="406" spans="1:16">
      <c r="A406" s="68">
        <f t="shared" si="95"/>
        <v>23.169138276553113</v>
      </c>
      <c r="B406" s="71">
        <f t="shared" ref="B406:B469" si="99">$B$2-A406^2*$B$4</f>
        <v>-534.80896847803854</v>
      </c>
      <c r="C406" s="71">
        <f t="shared" si="96"/>
        <v>11.584569138276557</v>
      </c>
      <c r="D406" s="71">
        <f t="shared" si="97"/>
        <v>286154.83500666317</v>
      </c>
      <c r="E406" s="65">
        <f t="shared" si="98"/>
        <v>-1.868949614168097E-3</v>
      </c>
      <c r="F406" s="65">
        <f t="shared" ref="F406:F469" si="100">$B$1/D406*C406</f>
        <v>4.0483569456398694E-5</v>
      </c>
      <c r="G406" s="66">
        <f t="shared" ref="G406:G469" si="101">A406*F406</f>
        <v>9.3796941866374352E-4</v>
      </c>
      <c r="H406" s="66">
        <f t="shared" ref="H406:H469" si="102">-A406*E406</f>
        <v>4.3301952042571229E-2</v>
      </c>
      <c r="I406" s="67">
        <f t="shared" ref="I406:I469" si="103">A406*H406</f>
        <v>1.0032689145190044</v>
      </c>
      <c r="J406" s="67">
        <f t="shared" ref="J406:J469" si="104">-A406*G406</f>
        <v>-2.173194316019841E-2</v>
      </c>
      <c r="K406" s="65">
        <f t="shared" ref="K406:K469" si="105">SQRT(E406^2+F406^2)</f>
        <v>1.8693880227751032E-3</v>
      </c>
      <c r="L406" s="65">
        <f t="shared" ref="L406:L469" si="106">ATAN2(E406,F406)</f>
        <v>3.1199349057099237</v>
      </c>
      <c r="M406" s="66">
        <f t="shared" ref="M406:M469" si="107">SQRT(G406^2+H406^2)</f>
        <v>4.3312109592208589E-2</v>
      </c>
      <c r="N406" s="66">
        <f t="shared" ref="N406:N469" si="108">ATAN2(G406,H406)</f>
        <v>1.5491385789150269</v>
      </c>
      <c r="O406" s="67">
        <f t="shared" ref="O406:O469" si="109">SQRT(I406^2+J406^2)</f>
        <v>1.0035042561911032</v>
      </c>
      <c r="P406" s="67">
        <f t="shared" ref="P406:P469" si="110">ATAN2(I406,J406)</f>
        <v>-2.165774787986962E-2</v>
      </c>
    </row>
    <row r="407" spans="1:16">
      <c r="A407" s="68">
        <f t="shared" ref="A407:A470" si="111">A406+$E$6</f>
        <v>23.229058116232473</v>
      </c>
      <c r="B407" s="71">
        <f t="shared" si="99"/>
        <v>-537.58914096730575</v>
      </c>
      <c r="C407" s="71">
        <f t="shared" si="96"/>
        <v>11.614529058116236</v>
      </c>
      <c r="D407" s="71">
        <f t="shared" si="97"/>
        <v>289136.98177120753</v>
      </c>
      <c r="E407" s="65">
        <f t="shared" si="98"/>
        <v>-1.859288762281876E-3</v>
      </c>
      <c r="F407" s="65">
        <f t="shared" si="100"/>
        <v>4.0169642039449479E-5</v>
      </c>
      <c r="G407" s="66">
        <f t="shared" si="101"/>
        <v>9.3310294944262706E-4</v>
      </c>
      <c r="H407" s="66">
        <f t="shared" si="102"/>
        <v>4.3189526713903643E-2</v>
      </c>
      <c r="I407" s="67">
        <f t="shared" si="103"/>
        <v>1.0032520260498425</v>
      </c>
      <c r="J407" s="67">
        <f t="shared" si="104"/>
        <v>-2.1675102641030716E-2</v>
      </c>
      <c r="K407" s="65">
        <f t="shared" si="105"/>
        <v>1.8597226410648573E-3</v>
      </c>
      <c r="L407" s="65">
        <f t="shared" si="106"/>
        <v>3.1199911710124244</v>
      </c>
      <c r="M407" s="66">
        <f t="shared" si="107"/>
        <v>4.3199605309368914E-2</v>
      </c>
      <c r="N407" s="66">
        <f t="shared" si="108"/>
        <v>1.5491948442175278</v>
      </c>
      <c r="O407" s="67">
        <f t="shared" si="109"/>
        <v>1.0034861423296353</v>
      </c>
      <c r="P407" s="67">
        <f t="shared" si="110"/>
        <v>-2.1601482577368741E-2</v>
      </c>
    </row>
    <row r="408" spans="1:16">
      <c r="A408" s="68">
        <f t="shared" si="111"/>
        <v>23.288977955911832</v>
      </c>
      <c r="B408" s="71">
        <f t="shared" si="99"/>
        <v>-540.37649423094729</v>
      </c>
      <c r="C408" s="71">
        <f t="shared" si="96"/>
        <v>11.644488977955916</v>
      </c>
      <c r="D408" s="71">
        <f t="shared" si="97"/>
        <v>292142.34964088676</v>
      </c>
      <c r="E408" s="65">
        <f t="shared" si="98"/>
        <v>-1.849702704504157E-3</v>
      </c>
      <c r="F408" s="65">
        <f t="shared" si="100"/>
        <v>3.9858955718915097E-5</v>
      </c>
      <c r="G408" s="66">
        <f t="shared" si="101"/>
        <v>9.2827434108347959E-4</v>
      </c>
      <c r="H408" s="66">
        <f t="shared" si="102"/>
        <v>4.3077685510187813E-2</v>
      </c>
      <c r="I408" s="67">
        <f t="shared" si="103"/>
        <v>1.0032352682384664</v>
      </c>
      <c r="J408" s="67">
        <f t="shared" si="104"/>
        <v>-2.1618560666531738E-2</v>
      </c>
      <c r="K408" s="65">
        <f t="shared" si="105"/>
        <v>1.8501321118776883E-3</v>
      </c>
      <c r="L408" s="65">
        <f t="shared" si="106"/>
        <v>3.1200471437073753</v>
      </c>
      <c r="M408" s="66">
        <f t="shared" si="107"/>
        <v>4.3087685969044096E-2</v>
      </c>
      <c r="N408" s="66">
        <f t="shared" si="108"/>
        <v>1.549250816912479</v>
      </c>
      <c r="O408" s="67">
        <f t="shared" si="109"/>
        <v>1.0034681687043192</v>
      </c>
      <c r="P408" s="67">
        <f t="shared" si="110"/>
        <v>-2.1545509882417602E-2</v>
      </c>
    </row>
    <row r="409" spans="1:16">
      <c r="A409" s="68">
        <f t="shared" si="111"/>
        <v>23.348897795591192</v>
      </c>
      <c r="B409" s="71">
        <f t="shared" si="99"/>
        <v>-543.17102826896325</v>
      </c>
      <c r="C409" s="71">
        <f t="shared" si="96"/>
        <v>11.674448897795596</v>
      </c>
      <c r="D409" s="71">
        <f t="shared" si="97"/>
        <v>295171.05870783015</v>
      </c>
      <c r="E409" s="65">
        <f t="shared" si="98"/>
        <v>-1.8401906699349259E-3</v>
      </c>
      <c r="F409" s="65">
        <f t="shared" si="100"/>
        <v>3.9551468727668666E-5</v>
      </c>
      <c r="G409" s="66">
        <f t="shared" si="101"/>
        <v>9.234832009878569E-4</v>
      </c>
      <c r="H409" s="66">
        <f t="shared" si="102"/>
        <v>4.2966423876711068E-2</v>
      </c>
      <c r="I409" s="67">
        <f t="shared" si="103"/>
        <v>1.0032186397393759</v>
      </c>
      <c r="J409" s="67">
        <f t="shared" si="104"/>
        <v>-2.1562314875810871E-2</v>
      </c>
      <c r="K409" s="65">
        <f t="shared" si="105"/>
        <v>1.840615663411041E-3</v>
      </c>
      <c r="L409" s="65">
        <f t="shared" si="106"/>
        <v>3.1201028260791825</v>
      </c>
      <c r="M409" s="66">
        <f t="shared" si="107"/>
        <v>4.2976347005948677E-2</v>
      </c>
      <c r="N409" s="66">
        <f t="shared" si="108"/>
        <v>1.549306499284286</v>
      </c>
      <c r="O409" s="67">
        <f t="shared" si="109"/>
        <v>1.0034503338697571</v>
      </c>
      <c r="P409" s="67">
        <f t="shared" si="110"/>
        <v>-2.1489827510610744E-2</v>
      </c>
    </row>
    <row r="410" spans="1:16">
      <c r="A410" s="68">
        <f t="shared" si="111"/>
        <v>23.408817635270552</v>
      </c>
      <c r="B410" s="71">
        <f t="shared" si="99"/>
        <v>-545.97274308135354</v>
      </c>
      <c r="C410" s="71">
        <f t="shared" si="96"/>
        <v>11.704408817635276</v>
      </c>
      <c r="D410" s="71">
        <f t="shared" si="97"/>
        <v>298223.22937354801</v>
      </c>
      <c r="E410" s="65">
        <f t="shared" si="98"/>
        <v>-1.8307518975910486E-3</v>
      </c>
      <c r="F410" s="65">
        <f t="shared" si="100"/>
        <v>3.9247139943530639E-5</v>
      </c>
      <c r="G410" s="66">
        <f t="shared" si="101"/>
        <v>9.1872914164405127E-4</v>
      </c>
      <c r="H410" s="66">
        <f t="shared" si="102"/>
        <v>4.2855737306134366E-2</v>
      </c>
      <c r="I410" s="67">
        <f t="shared" si="103"/>
        <v>1.0032021392243602</v>
      </c>
      <c r="J410" s="67">
        <f t="shared" si="104"/>
        <v>-2.1506362932954243E-2</v>
      </c>
      <c r="K410" s="65">
        <f t="shared" si="105"/>
        <v>1.8311725337954838E-3</v>
      </c>
      <c r="L410" s="65">
        <f t="shared" si="106"/>
        <v>3.1201582203884541</v>
      </c>
      <c r="M410" s="66">
        <f t="shared" si="107"/>
        <v>4.2865583902334782E-2</v>
      </c>
      <c r="N410" s="66">
        <f t="shared" si="108"/>
        <v>1.5493618935935578</v>
      </c>
      <c r="O410" s="67">
        <f t="shared" si="109"/>
        <v>1.0034326363991439</v>
      </c>
      <c r="P410" s="67">
        <f t="shared" si="110"/>
        <v>-2.1434433201338872E-2</v>
      </c>
    </row>
    <row r="411" spans="1:16">
      <c r="A411" s="68">
        <f t="shared" si="111"/>
        <v>23.468737474949911</v>
      </c>
      <c r="B411" s="71">
        <f t="shared" si="99"/>
        <v>-548.78163866811838</v>
      </c>
      <c r="C411" s="71">
        <f t="shared" si="96"/>
        <v>11.734368737474956</v>
      </c>
      <c r="D411" s="71">
        <f t="shared" si="97"/>
        <v>301298.9823489323</v>
      </c>
      <c r="E411" s="65">
        <f t="shared" si="98"/>
        <v>-1.8213856362534211E-3</v>
      </c>
      <c r="F411" s="65">
        <f t="shared" si="100"/>
        <v>3.8945928877666977E-5</v>
      </c>
      <c r="G411" s="66">
        <f t="shared" si="101"/>
        <v>9.1401178054803696E-4</v>
      </c>
      <c r="H411" s="66">
        <f t="shared" si="102"/>
        <v>4.2745621337876148E-2</v>
      </c>
      <c r="I411" s="67">
        <f t="shared" si="103"/>
        <v>1.0031857653822325</v>
      </c>
      <c r="J411" s="67">
        <f t="shared" si="104"/>
        <v>-2.145070252669341E-2</v>
      </c>
      <c r="K411" s="65">
        <f t="shared" si="105"/>
        <v>1.8218019709415245E-3</v>
      </c>
      <c r="L411" s="65">
        <f t="shared" si="106"/>
        <v>3.1202133288723144</v>
      </c>
      <c r="M411" s="66">
        <f t="shared" si="107"/>
        <v>4.2755392187372968E-2</v>
      </c>
      <c r="N411" s="66">
        <f t="shared" si="108"/>
        <v>1.5494170020774178</v>
      </c>
      <c r="O411" s="67">
        <f t="shared" si="109"/>
        <v>1.0034150748839805</v>
      </c>
      <c r="P411" s="67">
        <f t="shared" si="110"/>
        <v>-2.1379324717478745E-2</v>
      </c>
    </row>
    <row r="412" spans="1:16">
      <c r="A412" s="68">
        <f t="shared" si="111"/>
        <v>23.528657314629271</v>
      </c>
      <c r="B412" s="71">
        <f t="shared" si="99"/>
        <v>-551.59771502925753</v>
      </c>
      <c r="C412" s="71">
        <f t="shared" si="96"/>
        <v>11.764328657314636</v>
      </c>
      <c r="D412" s="71">
        <f t="shared" si="97"/>
        <v>304398.4386542553</v>
      </c>
      <c r="E412" s="65">
        <f t="shared" si="98"/>
        <v>-1.8120911443168684E-3</v>
      </c>
      <c r="F412" s="65">
        <f t="shared" si="100"/>
        <v>3.8647795663225808E-5</v>
      </c>
      <c r="G412" s="66">
        <f t="shared" si="101"/>
        <v>9.0933074012585532E-4</v>
      </c>
      <c r="H412" s="66">
        <f t="shared" si="102"/>
        <v>4.2636071557506011E-2</v>
      </c>
      <c r="I412" s="67">
        <f t="shared" si="103"/>
        <v>1.0031695169185708</v>
      </c>
      <c r="J412" s="67">
        <f t="shared" si="104"/>
        <v>-2.1395331370079453E-2</v>
      </c>
      <c r="K412" s="65">
        <f t="shared" si="105"/>
        <v>1.812503232389185E-3</v>
      </c>
      <c r="L412" s="65">
        <f t="shared" si="106"/>
        <v>3.1202681537447052</v>
      </c>
      <c r="M412" s="66">
        <f t="shared" si="107"/>
        <v>4.2645767436542997E-2</v>
      </c>
      <c r="N412" s="66">
        <f t="shared" si="108"/>
        <v>1.5494718269498087</v>
      </c>
      <c r="O412" s="67">
        <f t="shared" si="109"/>
        <v>1.0033976479337963</v>
      </c>
      <c r="P412" s="67">
        <f t="shared" si="110"/>
        <v>-2.1324499845088035E-2</v>
      </c>
    </row>
    <row r="413" spans="1:16">
      <c r="A413" s="68">
        <f t="shared" si="111"/>
        <v>23.588577154308631</v>
      </c>
      <c r="B413" s="71">
        <f t="shared" si="99"/>
        <v>-554.420972164771</v>
      </c>
      <c r="C413" s="71">
        <f t="shared" si="96"/>
        <v>11.794288577154315</v>
      </c>
      <c r="D413" s="71">
        <f t="shared" si="97"/>
        <v>307521.71961917094</v>
      </c>
      <c r="E413" s="65">
        <f t="shared" si="98"/>
        <v>-1.80286768964272E-3</v>
      </c>
      <c r="F413" s="65">
        <f t="shared" si="100"/>
        <v>3.8352701044206371E-5</v>
      </c>
      <c r="G413" s="66">
        <f t="shared" si="101"/>
        <v>9.0468564765739518E-4</v>
      </c>
      <c r="H413" s="66">
        <f t="shared" si="102"/>
        <v>4.2527083596147444E-2</v>
      </c>
      <c r="I413" s="67">
        <f t="shared" si="103"/>
        <v>1.003153392555457</v>
      </c>
      <c r="J413" s="67">
        <f t="shared" si="104"/>
        <v>-2.134024720016214E-2</v>
      </c>
      <c r="K413" s="65">
        <f t="shared" si="105"/>
        <v>1.8032755851602564E-3</v>
      </c>
      <c r="L413" s="65">
        <f t="shared" si="106"/>
        <v>3.1203226971966882</v>
      </c>
      <c r="M413" s="66">
        <f t="shared" si="107"/>
        <v>4.2536705271033745E-2</v>
      </c>
      <c r="N413" s="66">
        <f t="shared" si="108"/>
        <v>1.5495263704017916</v>
      </c>
      <c r="O413" s="67">
        <f t="shared" si="109"/>
        <v>1.0033803541758661</v>
      </c>
      <c r="P413" s="67">
        <f t="shared" si="110"/>
        <v>-2.126995639310492E-2</v>
      </c>
    </row>
    <row r="414" spans="1:16">
      <c r="A414" s="68">
        <f t="shared" si="111"/>
        <v>23.64849699398799</v>
      </c>
      <c r="B414" s="71">
        <f t="shared" si="99"/>
        <v>-557.25141007465902</v>
      </c>
      <c r="C414" s="71">
        <f t="shared" si="96"/>
        <v>11.824248496993995</v>
      </c>
      <c r="D414" s="71">
        <f t="shared" si="97"/>
        <v>310668.94688271446</v>
      </c>
      <c r="E414" s="65">
        <f t="shared" si="98"/>
        <v>-1.7937145494140289E-3</v>
      </c>
      <c r="F414" s="65">
        <f t="shared" si="100"/>
        <v>3.8060606364555495E-5</v>
      </c>
      <c r="G414" s="66">
        <f t="shared" si="101"/>
        <v>9.0007613520155078E-4</v>
      </c>
      <c r="H414" s="66">
        <f t="shared" si="102"/>
        <v>4.2418653129890183E-2</v>
      </c>
      <c r="I414" s="67">
        <f t="shared" si="103"/>
        <v>1.0031373910312273</v>
      </c>
      <c r="J414" s="67">
        <f t="shared" si="104"/>
        <v>-2.1285447777674202E-2</v>
      </c>
      <c r="K414" s="65">
        <f t="shared" si="105"/>
        <v>1.7941183056132085E-3</v>
      </c>
      <c r="L414" s="65">
        <f t="shared" si="106"/>
        <v>3.1203769613967407</v>
      </c>
      <c r="M414" s="66">
        <f t="shared" si="107"/>
        <v>4.2428201357152785E-2</v>
      </c>
      <c r="N414" s="66">
        <f t="shared" si="108"/>
        <v>1.5495806346018444</v>
      </c>
      <c r="O414" s="67">
        <f t="shared" si="109"/>
        <v>1.0033631922549451</v>
      </c>
      <c r="P414" s="67">
        <f t="shared" si="110"/>
        <v>-2.1215692193052287E-2</v>
      </c>
    </row>
    <row r="415" spans="1:16">
      <c r="A415" s="68">
        <f t="shared" si="111"/>
        <v>23.70841683366735</v>
      </c>
      <c r="B415" s="71">
        <f t="shared" si="99"/>
        <v>-560.08902875892136</v>
      </c>
      <c r="C415" s="71">
        <f t="shared" si="96"/>
        <v>11.854208416833675</v>
      </c>
      <c r="D415" s="71">
        <f t="shared" si="97"/>
        <v>313840.24239330157</v>
      </c>
      <c r="E415" s="65">
        <f t="shared" si="98"/>
        <v>-1.7846310099933684E-3</v>
      </c>
      <c r="F415" s="65">
        <f t="shared" si="100"/>
        <v>3.7771473557486276E-5</v>
      </c>
      <c r="G415" s="66">
        <f t="shared" si="101"/>
        <v>8.9550183952272883E-4</v>
      </c>
      <c r="H415" s="66">
        <f t="shared" si="102"/>
        <v>4.2310775879211539E-2</v>
      </c>
      <c r="I415" s="67">
        <f t="shared" si="103"/>
        <v>1.0031215111002254</v>
      </c>
      <c r="J415" s="67">
        <f t="shared" si="104"/>
        <v>-2.1230930886720741E-2</v>
      </c>
      <c r="K415" s="65">
        <f t="shared" si="105"/>
        <v>1.7850306793006818E-3</v>
      </c>
      <c r="L415" s="65">
        <f t="shared" si="106"/>
        <v>3.1204309484910464</v>
      </c>
      <c r="M415" s="66">
        <f t="shared" si="107"/>
        <v>4.2320251405744955E-2</v>
      </c>
      <c r="N415" s="66">
        <f t="shared" si="108"/>
        <v>1.5496346216961501</v>
      </c>
      <c r="O415" s="67">
        <f t="shared" si="109"/>
        <v>1.0033461608329979</v>
      </c>
      <c r="P415" s="67">
        <f t="shared" si="110"/>
        <v>-2.1161705098746639E-2</v>
      </c>
    </row>
    <row r="416" spans="1:16">
      <c r="A416" s="68">
        <f t="shared" si="111"/>
        <v>23.76833667334671</v>
      </c>
      <c r="B416" s="71">
        <f t="shared" si="99"/>
        <v>-562.93382821755813</v>
      </c>
      <c r="C416" s="71">
        <f t="shared" si="96"/>
        <v>11.884168336673355</v>
      </c>
      <c r="D416" s="71">
        <f t="shared" si="97"/>
        <v>317035.7284087296</v>
      </c>
      <c r="E416" s="65">
        <f t="shared" si="98"/>
        <v>-1.7756163667831506E-3</v>
      </c>
      <c r="F416" s="65">
        <f t="shared" si="100"/>
        <v>3.7485265135013483E-5</v>
      </c>
      <c r="G416" s="66">
        <f t="shared" si="101"/>
        <v>8.9096240201866578E-4</v>
      </c>
      <c r="H416" s="66">
        <f t="shared" si="102"/>
        <v>4.2203447608406601E-2</v>
      </c>
      <c r="I416" s="67">
        <f t="shared" si="103"/>
        <v>1.003105751532557</v>
      </c>
      <c r="J416" s="67">
        <f t="shared" si="104"/>
        <v>-2.1176694334473327E-2</v>
      </c>
      <c r="K416" s="65">
        <f t="shared" si="105"/>
        <v>1.7760120008295096E-3</v>
      </c>
      <c r="L416" s="65">
        <f t="shared" si="106"/>
        <v>3.1204846606037817</v>
      </c>
      <c r="M416" s="66">
        <f t="shared" si="107"/>
        <v>4.2212851171619901E-2</v>
      </c>
      <c r="N416" s="66">
        <f t="shared" si="108"/>
        <v>1.5496883338088852</v>
      </c>
      <c r="O416" s="67">
        <f t="shared" si="109"/>
        <v>1.00332925858894</v>
      </c>
      <c r="P416" s="67">
        <f t="shared" si="110"/>
        <v>-2.110799298601141E-2</v>
      </c>
    </row>
    <row r="417" spans="1:16">
      <c r="A417" s="68">
        <f t="shared" si="111"/>
        <v>23.828256513026069</v>
      </c>
      <c r="B417" s="71">
        <f t="shared" si="99"/>
        <v>-565.78580845056933</v>
      </c>
      <c r="C417" s="71">
        <f t="shared" si="96"/>
        <v>11.914128256513035</v>
      </c>
      <c r="D417" s="71">
        <f t="shared" si="97"/>
        <v>320255.52749617695</v>
      </c>
      <c r="E417" s="65">
        <f t="shared" si="98"/>
        <v>-1.7666699240884247E-3</v>
      </c>
      <c r="F417" s="65">
        <f t="shared" si="100"/>
        <v>3.7201944177701225E-5</v>
      </c>
      <c r="G417" s="66">
        <f t="shared" si="101"/>
        <v>8.8645746864954148E-4</v>
      </c>
      <c r="H417" s="66">
        <f t="shared" si="102"/>
        <v>4.2096664125027279E-2</v>
      </c>
      <c r="I417" s="67">
        <f t="shared" si="103"/>
        <v>1.0030901111138522</v>
      </c>
      <c r="J417" s="67">
        <f t="shared" si="104"/>
        <v>-2.112273595086904E-2</v>
      </c>
      <c r="K417" s="65">
        <f t="shared" si="105"/>
        <v>1.7670615737232253E-3</v>
      </c>
      <c r="L417" s="65">
        <f t="shared" si="106"/>
        <v>3.1205380998373986</v>
      </c>
      <c r="M417" s="66">
        <f t="shared" si="107"/>
        <v>4.2105996452988535E-2</v>
      </c>
      <c r="N417" s="66">
        <f t="shared" si="108"/>
        <v>1.5497417730425018</v>
      </c>
      <c r="O417" s="67">
        <f t="shared" si="109"/>
        <v>1.0033124842183767</v>
      </c>
      <c r="P417" s="67">
        <f t="shared" si="110"/>
        <v>-2.105455375239472E-2</v>
      </c>
    </row>
    <row r="418" spans="1:16">
      <c r="A418" s="68">
        <f t="shared" si="111"/>
        <v>23.888176352705429</v>
      </c>
      <c r="B418" s="71">
        <f t="shared" si="99"/>
        <v>-568.64496945795486</v>
      </c>
      <c r="C418" s="71">
        <f t="shared" si="96"/>
        <v>11.944088176352714</v>
      </c>
      <c r="D418" s="71">
        <f t="shared" si="97"/>
        <v>323499.76253220293</v>
      </c>
      <c r="E418" s="65">
        <f t="shared" si="98"/>
        <v>-1.7577909949821025E-3</v>
      </c>
      <c r="F418" s="65">
        <f t="shared" si="100"/>
        <v>3.6921474324617887E-5</v>
      </c>
      <c r="G418" s="66">
        <f t="shared" si="101"/>
        <v>8.8198668986835761E-4</v>
      </c>
      <c r="H418" s="66">
        <f t="shared" si="102"/>
        <v>4.1990421279330011E-2</v>
      </c>
      <c r="I418" s="67">
        <f t="shared" si="103"/>
        <v>1.0030745886450301</v>
      </c>
      <c r="J418" s="67">
        <f t="shared" si="104"/>
        <v>-2.1069053588314238E-2</v>
      </c>
      <c r="K418" s="65">
        <f t="shared" si="105"/>
        <v>1.7581787102870041E-3</v>
      </c>
      <c r="L418" s="65">
        <f t="shared" si="106"/>
        <v>3.1205912682729018</v>
      </c>
      <c r="M418" s="66">
        <f t="shared" si="107"/>
        <v>4.1999683090908145E-2</v>
      </c>
      <c r="N418" s="66">
        <f t="shared" si="108"/>
        <v>1.549794941478005</v>
      </c>
      <c r="O418" s="67">
        <f t="shared" si="109"/>
        <v>1.003295836433354</v>
      </c>
      <c r="P418" s="67">
        <f t="shared" si="110"/>
        <v>-2.1001385316891549E-2</v>
      </c>
    </row>
    <row r="419" spans="1:16">
      <c r="A419" s="68">
        <f t="shared" si="111"/>
        <v>23.948096192384789</v>
      </c>
      <c r="B419" s="71">
        <f t="shared" si="99"/>
        <v>-571.51131123971481</v>
      </c>
      <c r="C419" s="71">
        <f t="shared" si="96"/>
        <v>11.974048096192394</v>
      </c>
      <c r="D419" s="71">
        <f t="shared" si="97"/>
        <v>326768.55670274812</v>
      </c>
      <c r="E419" s="65">
        <f t="shared" si="98"/>
        <v>-1.7489789011725569E-3</v>
      </c>
      <c r="F419" s="65">
        <f t="shared" si="100"/>
        <v>3.6643819763493457E-5</v>
      </c>
      <c r="G419" s="66">
        <f t="shared" si="101"/>
        <v>8.7754972055255212E-4</v>
      </c>
      <c r="H419" s="66">
        <f t="shared" si="102"/>
        <v>4.1884714963731841E-2</v>
      </c>
      <c r="I419" s="67">
        <f t="shared" si="103"/>
        <v>1.0030591829420687</v>
      </c>
      <c r="J419" s="67">
        <f t="shared" si="104"/>
        <v>-2.1015645121392909E-2</v>
      </c>
      <c r="K419" s="65">
        <f t="shared" si="105"/>
        <v>1.749362731474986E-3</v>
      </c>
      <c r="L419" s="65">
        <f t="shared" si="106"/>
        <v>3.1206441679701231</v>
      </c>
      <c r="M419" s="66">
        <f t="shared" si="107"/>
        <v>4.1893906968735961E-2</v>
      </c>
      <c r="N419" s="66">
        <f t="shared" si="108"/>
        <v>1.5498478411752266</v>
      </c>
      <c r="O419" s="67">
        <f t="shared" si="109"/>
        <v>1.0032793139621083</v>
      </c>
      <c r="P419" s="67">
        <f t="shared" si="110"/>
        <v>-2.0948485619670092E-2</v>
      </c>
    </row>
    <row r="420" spans="1:16">
      <c r="A420" s="68">
        <f t="shared" si="111"/>
        <v>24.008016032064148</v>
      </c>
      <c r="B420" s="71">
        <f t="shared" si="99"/>
        <v>-574.3848337958492</v>
      </c>
      <c r="C420" s="71">
        <f t="shared" si="96"/>
        <v>12.004008016032074</v>
      </c>
      <c r="D420" s="71">
        <f t="shared" si="97"/>
        <v>330062.03350313433</v>
      </c>
      <c r="E420" s="65">
        <f t="shared" si="98"/>
        <v>-1.7402329728735514E-3</v>
      </c>
      <c r="F420" s="65">
        <f t="shared" si="100"/>
        <v>3.6368945221074881E-5</v>
      </c>
      <c r="G420" s="66">
        <f t="shared" si="101"/>
        <v>8.7314621993682851E-4</v>
      </c>
      <c r="H420" s="66">
        <f t="shared" si="102"/>
        <v>4.177954111227488E-2</v>
      </c>
      <c r="I420" s="67">
        <f t="shared" si="103"/>
        <v>1.0030438928357785</v>
      </c>
      <c r="J420" s="67">
        <f t="shared" si="104"/>
        <v>-2.0962508446579587E-2</v>
      </c>
      <c r="K420" s="65">
        <f t="shared" si="105"/>
        <v>1.740612966759932E-3</v>
      </c>
      <c r="L420" s="65">
        <f t="shared" si="106"/>
        <v>3.1206968009679907</v>
      </c>
      <c r="M420" s="66">
        <f t="shared" si="107"/>
        <v>4.1788664011591189E-2</v>
      </c>
      <c r="N420" s="66">
        <f t="shared" si="108"/>
        <v>1.5499004741730944</v>
      </c>
      <c r="O420" s="67">
        <f t="shared" si="109"/>
        <v>1.0032629155488235</v>
      </c>
      <c r="P420" s="67">
        <f t="shared" si="110"/>
        <v>-2.0895852621802317E-2</v>
      </c>
    </row>
    <row r="421" spans="1:16">
      <c r="A421" s="68">
        <f t="shared" si="111"/>
        <v>24.067935871743508</v>
      </c>
      <c r="B421" s="71">
        <f t="shared" si="99"/>
        <v>-577.26553712635791</v>
      </c>
      <c r="C421" s="71">
        <f t="shared" si="96"/>
        <v>12.033967935871754</v>
      </c>
      <c r="D421" s="71">
        <f t="shared" si="97"/>
        <v>333380.31673806411</v>
      </c>
      <c r="E421" s="65">
        <f t="shared" si="98"/>
        <v>-1.7315525486764527E-3</v>
      </c>
      <c r="F421" s="65">
        <f t="shared" si="100"/>
        <v>3.6096815953674935E-5</v>
      </c>
      <c r="G421" s="66">
        <f t="shared" si="101"/>
        <v>8.6877585154717632E-4</v>
      </c>
      <c r="H421" s="66">
        <f t="shared" si="102"/>
        <v>4.1674895700098892E-2</v>
      </c>
      <c r="I421" s="67">
        <f t="shared" si="103"/>
        <v>1.0030287171715795</v>
      </c>
      <c r="J421" s="67">
        <f t="shared" si="104"/>
        <v>-2.0909641481956797E-2</v>
      </c>
      <c r="K421" s="65">
        <f t="shared" si="105"/>
        <v>1.7319287540051734E-3</v>
      </c>
      <c r="L421" s="65">
        <f t="shared" si="106"/>
        <v>3.1207491692847946</v>
      </c>
      <c r="M421" s="66">
        <f t="shared" si="107"/>
        <v>4.1683950185825151E-2</v>
      </c>
      <c r="N421" s="66">
        <f t="shared" si="108"/>
        <v>1.5499528424898978</v>
      </c>
      <c r="O421" s="67">
        <f t="shared" si="109"/>
        <v>1.0032466399533906</v>
      </c>
      <c r="P421" s="67">
        <f t="shared" si="110"/>
        <v>-2.0843484304998709E-2</v>
      </c>
    </row>
    <row r="422" spans="1:16">
      <c r="A422" s="68">
        <f t="shared" si="111"/>
        <v>24.127855711422868</v>
      </c>
      <c r="B422" s="71">
        <f t="shared" si="99"/>
        <v>-580.15342123124105</v>
      </c>
      <c r="C422" s="71">
        <f t="shared" si="96"/>
        <v>12.063927855711434</v>
      </c>
      <c r="D422" s="71">
        <f t="shared" si="97"/>
        <v>336723.53052162164</v>
      </c>
      <c r="E422" s="65">
        <f t="shared" si="98"/>
        <v>-1.7229369754246751E-3</v>
      </c>
      <c r="F422" s="65">
        <f t="shared" si="100"/>
        <v>3.5827397737910052E-5</v>
      </c>
      <c r="G422" s="66">
        <f t="shared" si="101"/>
        <v>8.6443828313605175E-4</v>
      </c>
      <c r="H422" s="66">
        <f t="shared" si="102"/>
        <v>4.1570774742921889E-2</v>
      </c>
      <c r="I422" s="67">
        <f t="shared" si="103"/>
        <v>1.0030136548092814</v>
      </c>
      <c r="J422" s="67">
        <f t="shared" si="104"/>
        <v>-2.0857042166936766E-2</v>
      </c>
      <c r="K422" s="65">
        <f t="shared" si="105"/>
        <v>1.7233094393387966E-3</v>
      </c>
      <c r="L422" s="65">
        <f t="shared" si="106"/>
        <v>3.1208012749184459</v>
      </c>
      <c r="M422" s="66">
        <f t="shared" si="107"/>
        <v>4.1579761498499526E-2</v>
      </c>
      <c r="N422" s="66">
        <f t="shared" si="108"/>
        <v>1.5500049481235496</v>
      </c>
      <c r="O422" s="67">
        <f t="shared" si="109"/>
        <v>1.0032304859511725</v>
      </c>
      <c r="P422" s="67">
        <f t="shared" si="110"/>
        <v>-2.0791378671346953E-2</v>
      </c>
    </row>
    <row r="423" spans="1:16">
      <c r="A423" s="68">
        <f t="shared" si="111"/>
        <v>24.187775551102227</v>
      </c>
      <c r="B423" s="71">
        <f t="shared" si="99"/>
        <v>-583.04848611049863</v>
      </c>
      <c r="C423" s="71">
        <f t="shared" si="96"/>
        <v>12.093887775551114</v>
      </c>
      <c r="D423" s="71">
        <f t="shared" si="97"/>
        <v>340091.79927727196</v>
      </c>
      <c r="E423" s="65">
        <f t="shared" si="98"/>
        <v>-1.714385608090325E-3</v>
      </c>
      <c r="F423" s="65">
        <f t="shared" si="100"/>
        <v>3.5560656861623238E-5</v>
      </c>
      <c r="G423" s="66">
        <f t="shared" si="101"/>
        <v>8.6013318661870618E-4</v>
      </c>
      <c r="H423" s="66">
        <f t="shared" si="102"/>
        <v>4.1467174296528686E-2</v>
      </c>
      <c r="I423" s="67">
        <f t="shared" si="103"/>
        <v>1.0029987046228712</v>
      </c>
      <c r="J423" s="67">
        <f t="shared" si="104"/>
        <v>-2.0804708461987592E-2</v>
      </c>
      <c r="K423" s="65">
        <f t="shared" si="105"/>
        <v>1.714754377030035E-3</v>
      </c>
      <c r="L423" s="65">
        <f t="shared" si="106"/>
        <v>3.1208531198467386</v>
      </c>
      <c r="M423" s="66">
        <f t="shared" si="107"/>
        <v>4.1476093996872611E-2</v>
      </c>
      <c r="N423" s="66">
        <f t="shared" si="108"/>
        <v>1.5500567930518419</v>
      </c>
      <c r="O423" s="67">
        <f t="shared" si="109"/>
        <v>1.0032144523327733</v>
      </c>
      <c r="P423" s="67">
        <f t="shared" si="110"/>
        <v>-2.0739533743054674E-2</v>
      </c>
    </row>
    <row r="424" spans="1:16">
      <c r="A424" s="68">
        <f t="shared" si="111"/>
        <v>24.247695390781587</v>
      </c>
      <c r="B424" s="71">
        <f t="shared" si="99"/>
        <v>-585.95073176413064</v>
      </c>
      <c r="C424" s="71">
        <f t="shared" si="96"/>
        <v>12.123847695390793</v>
      </c>
      <c r="D424" s="71">
        <f t="shared" si="97"/>
        <v>343485.24773786118</v>
      </c>
      <c r="E424" s="65">
        <f t="shared" si="98"/>
        <v>-1.705897809652986E-3</v>
      </c>
      <c r="F424" s="65">
        <f t="shared" si="100"/>
        <v>3.5296560114987508E-5</v>
      </c>
      <c r="G424" s="66">
        <f t="shared" si="101"/>
        <v>8.5586023801062776E-4</v>
      </c>
      <c r="H424" s="66">
        <f t="shared" si="102"/>
        <v>4.1364090456267114E-2</v>
      </c>
      <c r="I424" s="67">
        <f t="shared" si="103"/>
        <v>1.0029838655003007</v>
      </c>
      <c r="J424" s="67">
        <f t="shared" si="104"/>
        <v>-2.0752638348363529E-2</v>
      </c>
      <c r="K424" s="65">
        <f t="shared" si="105"/>
        <v>1.7062629293678059E-3</v>
      </c>
      <c r="L424" s="65">
        <f t="shared" si="106"/>
        <v>3.1209047060275972</v>
      </c>
      <c r="M424" s="66">
        <f t="shared" si="107"/>
        <v>4.1372943767893237E-2</v>
      </c>
      <c r="N424" s="66">
        <f t="shared" si="108"/>
        <v>1.5501083792327006</v>
      </c>
      <c r="O424" s="67">
        <f t="shared" si="109"/>
        <v>1.0031985379038106</v>
      </c>
      <c r="P424" s="67">
        <f t="shared" si="110"/>
        <v>-2.0687947562196021E-2</v>
      </c>
    </row>
    <row r="425" spans="1:16">
      <c r="A425" s="68">
        <f t="shared" si="111"/>
        <v>24.307615230460947</v>
      </c>
      <c r="B425" s="71">
        <f t="shared" si="99"/>
        <v>-588.86015819213696</v>
      </c>
      <c r="C425" s="71">
        <f t="shared" si="96"/>
        <v>12.153807615230473</v>
      </c>
      <c r="D425" s="71">
        <f t="shared" si="97"/>
        <v>346904.00094561663</v>
      </c>
      <c r="E425" s="65">
        <f t="shared" si="98"/>
        <v>-1.6974729509806124E-3</v>
      </c>
      <c r="F425" s="65">
        <f t="shared" si="100"/>
        <v>3.5035074781786096E-5</v>
      </c>
      <c r="G425" s="66">
        <f t="shared" si="101"/>
        <v>8.5161911736608188E-4</v>
      </c>
      <c r="H425" s="66">
        <f t="shared" si="102"/>
        <v>4.1261519356551819E-2</v>
      </c>
      <c r="I425" s="67">
        <f t="shared" si="103"/>
        <v>1.0029691363432782</v>
      </c>
      <c r="J425" s="67">
        <f t="shared" si="104"/>
        <v>-2.0700829827839481E-2</v>
      </c>
      <c r="K425" s="65">
        <f t="shared" si="105"/>
        <v>1.6978344665413627E-3</v>
      </c>
      <c r="L425" s="65">
        <f t="shared" si="106"/>
        <v>3.1209560353993311</v>
      </c>
      <c r="M425" s="66">
        <f t="shared" si="107"/>
        <v>4.1270306937702367E-2</v>
      </c>
      <c r="N425" s="66">
        <f t="shared" si="108"/>
        <v>1.5501597086044345</v>
      </c>
      <c r="O425" s="67">
        <f t="shared" si="109"/>
        <v>1.0031827414846921</v>
      </c>
      <c r="P425" s="67">
        <f t="shared" si="110"/>
        <v>-2.0636618190462138E-2</v>
      </c>
    </row>
    <row r="426" spans="1:16">
      <c r="A426" s="68">
        <f t="shared" si="111"/>
        <v>24.367535070140306</v>
      </c>
      <c r="B426" s="71">
        <f t="shared" si="99"/>
        <v>-591.77676539451772</v>
      </c>
      <c r="C426" s="71">
        <f t="shared" si="96"/>
        <v>12.183767535070153</v>
      </c>
      <c r="D426" s="71">
        <f t="shared" si="97"/>
        <v>350348.18425214669</v>
      </c>
      <c r="E426" s="65">
        <f t="shared" si="98"/>
        <v>-1.6891104107124874E-3</v>
      </c>
      <c r="F426" s="65">
        <f t="shared" si="100"/>
        <v>3.4776168630865396E-5</v>
      </c>
      <c r="G426" s="66">
        <f t="shared" si="101"/>
        <v>8.4740950871772574E-4</v>
      </c>
      <c r="H426" s="66">
        <f t="shared" si="102"/>
        <v>4.1159457170375634E-2</v>
      </c>
      <c r="I426" s="67">
        <f t="shared" si="103"/>
        <v>1.0029545160670661</v>
      </c>
      <c r="J426" s="67">
        <f t="shared" si="104"/>
        <v>-2.064928092244955E-2</v>
      </c>
      <c r="K426" s="65">
        <f t="shared" si="105"/>
        <v>1.6894683665230168E-3</v>
      </c>
      <c r="L426" s="65">
        <f t="shared" si="106"/>
        <v>3.1210071098808778</v>
      </c>
      <c r="M426" s="66">
        <f t="shared" si="107"/>
        <v>4.1168179671142266E-2</v>
      </c>
      <c r="N426" s="66">
        <f t="shared" si="108"/>
        <v>1.5502107830859813</v>
      </c>
      <c r="O426" s="67">
        <f t="shared" si="109"/>
        <v>1.0031670619103963</v>
      </c>
      <c r="P426" s="67">
        <f t="shared" si="110"/>
        <v>-2.0585543708915317E-2</v>
      </c>
    </row>
    <row r="427" spans="1:16">
      <c r="A427" s="68">
        <f t="shared" si="111"/>
        <v>24.427454909819666</v>
      </c>
      <c r="B427" s="71">
        <f t="shared" si="99"/>
        <v>-594.70055337127292</v>
      </c>
      <c r="C427" s="71">
        <f t="shared" si="96"/>
        <v>12.213727454909833</v>
      </c>
      <c r="D427" s="71">
        <f t="shared" si="97"/>
        <v>353817.92331844108</v>
      </c>
      <c r="E427" s="65">
        <f t="shared" si="98"/>
        <v>-1.6808095751442021E-3</v>
      </c>
      <c r="F427" s="65">
        <f t="shared" si="100"/>
        <v>3.4519809907756725E-5</v>
      </c>
      <c r="G427" s="66">
        <f t="shared" si="101"/>
        <v>8.432311000172736E-4</v>
      </c>
      <c r="H427" s="66">
        <f t="shared" si="102"/>
        <v>4.1057900108828149E-2</v>
      </c>
      <c r="I427" s="67">
        <f t="shared" si="103"/>
        <v>1.0029400036002796</v>
      </c>
      <c r="J427" s="67">
        <f t="shared" si="104"/>
        <v>-2.0597989674229589E-2</v>
      </c>
      <c r="K427" s="65">
        <f t="shared" si="105"/>
        <v>1.6811640149528839E-3</v>
      </c>
      <c r="L427" s="65">
        <f t="shared" si="106"/>
        <v>3.1210579313720461</v>
      </c>
      <c r="M427" s="66">
        <f t="shared" si="107"/>
        <v>4.1066558171272971E-2</v>
      </c>
      <c r="N427" s="66">
        <f t="shared" si="108"/>
        <v>1.5502616045771498</v>
      </c>
      <c r="O427" s="67">
        <f t="shared" si="109"/>
        <v>1.0031514980302569</v>
      </c>
      <c r="P427" s="67">
        <f t="shared" si="110"/>
        <v>-2.0534722217746913E-2</v>
      </c>
    </row>
    <row r="428" spans="1:16">
      <c r="A428" s="68">
        <f t="shared" si="111"/>
        <v>24.487374749499025</v>
      </c>
      <c r="B428" s="71">
        <f t="shared" si="99"/>
        <v>-597.63152212240243</v>
      </c>
      <c r="C428" s="71">
        <f t="shared" si="96"/>
        <v>12.243687374749513</v>
      </c>
      <c r="D428" s="71">
        <f t="shared" si="97"/>
        <v>357313.34411487018</v>
      </c>
      <c r="E428" s="65">
        <f t="shared" si="98"/>
        <v>-1.6725698381146214E-3</v>
      </c>
      <c r="F428" s="65">
        <f t="shared" si="100"/>
        <v>3.4265967326463394E-5</v>
      </c>
      <c r="G428" s="66">
        <f t="shared" si="101"/>
        <v>8.390835830771983E-4</v>
      </c>
      <c r="H428" s="66">
        <f t="shared" si="102"/>
        <v>4.0956844420621655E-2</v>
      </c>
      <c r="I428" s="67">
        <f t="shared" si="103"/>
        <v>1.0029255978846907</v>
      </c>
      <c r="J428" s="67">
        <f t="shared" si="104"/>
        <v>-2.0546954144963752E-2</v>
      </c>
      <c r="K428" s="65">
        <f t="shared" si="105"/>
        <v>1.6729208050256263E-3</v>
      </c>
      <c r="L428" s="65">
        <f t="shared" si="106"/>
        <v>3.1211085017537541</v>
      </c>
      <c r="M428" s="66">
        <f t="shared" si="107"/>
        <v>4.0965438678896099E-2</v>
      </c>
      <c r="N428" s="66">
        <f t="shared" si="108"/>
        <v>1.5503121749588578</v>
      </c>
      <c r="O428" s="67">
        <f t="shared" si="109"/>
        <v>1.0031360487077512</v>
      </c>
      <c r="P428" s="67">
        <f t="shared" si="110"/>
        <v>-2.048415183603889E-2</v>
      </c>
    </row>
    <row r="429" spans="1:16">
      <c r="A429" s="68">
        <f t="shared" si="111"/>
        <v>24.547294589178385</v>
      </c>
      <c r="B429" s="71">
        <f t="shared" si="99"/>
        <v>-600.56967164790638</v>
      </c>
      <c r="C429" s="71">
        <f t="shared" si="96"/>
        <v>12.273647294589193</v>
      </c>
      <c r="D429" s="71">
        <f t="shared" si="97"/>
        <v>360834.57292118605</v>
      </c>
      <c r="E429" s="65">
        <f t="shared" si="98"/>
        <v>-1.6643906008947862E-3</v>
      </c>
      <c r="F429" s="65">
        <f t="shared" si="100"/>
        <v>3.4014610061408993E-5</v>
      </c>
      <c r="G429" s="66">
        <f t="shared" si="101"/>
        <v>8.3496665351343762E-4</v>
      </c>
      <c r="H429" s="66">
        <f t="shared" si="102"/>
        <v>4.0856286391623947E-2</v>
      </c>
      <c r="I429" s="67">
        <f t="shared" si="103"/>
        <v>1.002911297875033</v>
      </c>
      <c r="J429" s="67">
        <f t="shared" si="104"/>
        <v>-2.049617241593479E-2</v>
      </c>
      <c r="K429" s="65">
        <f t="shared" si="105"/>
        <v>1.6647381373791307E-3</v>
      </c>
      <c r="L429" s="65">
        <f t="shared" si="106"/>
        <v>3.1211588228882641</v>
      </c>
      <c r="M429" s="66">
        <f t="shared" si="107"/>
        <v>4.0864817472085639E-2</v>
      </c>
      <c r="N429" s="66">
        <f t="shared" si="108"/>
        <v>1.5503624960933677</v>
      </c>
      <c r="O429" s="67">
        <f t="shared" si="109"/>
        <v>1.0031207128202901</v>
      </c>
      <c r="P429" s="67">
        <f t="shared" si="110"/>
        <v>-2.0433830701528911E-2</v>
      </c>
    </row>
    <row r="430" spans="1:16">
      <c r="A430" s="68">
        <f t="shared" si="111"/>
        <v>24.607214428857745</v>
      </c>
      <c r="B430" s="71">
        <f t="shared" si="99"/>
        <v>-603.51500194778475</v>
      </c>
      <c r="C430" s="71">
        <f t="shared" si="96"/>
        <v>12.303607214428872</v>
      </c>
      <c r="D430" s="71">
        <f t="shared" si="97"/>
        <v>364381.73632652155</v>
      </c>
      <c r="E430" s="65">
        <f t="shared" si="98"/>
        <v>-1.6562712720787315E-3</v>
      </c>
      <c r="F430" s="65">
        <f t="shared" si="100"/>
        <v>3.3765707739543897E-5</v>
      </c>
      <c r="G430" s="66">
        <f t="shared" si="101"/>
        <v>8.3088001068909825E-4</v>
      </c>
      <c r="H430" s="66">
        <f t="shared" si="102"/>
        <v>4.0756222344398331E-2</v>
      </c>
      <c r="I430" s="67">
        <f t="shared" si="103"/>
        <v>1.0028971025388129</v>
      </c>
      <c r="J430" s="67">
        <f t="shared" si="104"/>
        <v>-2.0445642587678257E-2</v>
      </c>
      <c r="K430" s="65">
        <f t="shared" si="105"/>
        <v>1.6566154199851128E-3</v>
      </c>
      <c r="L430" s="65">
        <f t="shared" si="106"/>
        <v>3.121208896619414</v>
      </c>
      <c r="M430" s="66">
        <f t="shared" si="107"/>
        <v>4.07646908657259E-2</v>
      </c>
      <c r="N430" s="66">
        <f t="shared" si="108"/>
        <v>1.5504125698245177</v>
      </c>
      <c r="O430" s="67">
        <f t="shared" si="109"/>
        <v>1.0031054892590157</v>
      </c>
      <c r="P430" s="67">
        <f t="shared" si="110"/>
        <v>-2.0383756970378922E-2</v>
      </c>
    </row>
    <row r="431" spans="1:16">
      <c r="A431" s="68">
        <f t="shared" si="111"/>
        <v>24.667134268537104</v>
      </c>
      <c r="B431" s="71">
        <f t="shared" si="99"/>
        <v>-606.46751302203756</v>
      </c>
      <c r="C431" s="71">
        <f t="shared" si="96"/>
        <v>12.333567134268552</v>
      </c>
      <c r="D431" s="71">
        <f t="shared" si="97"/>
        <v>367954.96122939081</v>
      </c>
      <c r="E431" s="65">
        <f t="shared" si="98"/>
        <v>-1.6482112674761655E-3</v>
      </c>
      <c r="F431" s="65">
        <f t="shared" si="100"/>
        <v>3.3519230432605989E-5</v>
      </c>
      <c r="G431" s="66">
        <f t="shared" si="101"/>
        <v>8.26823357659127E-4</v>
      </c>
      <c r="H431" s="66">
        <f t="shared" si="102"/>
        <v>4.0656648637750294E-2</v>
      </c>
      <c r="I431" s="67">
        <f t="shared" si="103"/>
        <v>1.0028830108561226</v>
      </c>
      <c r="J431" s="67">
        <f t="shared" si="104"/>
        <v>-2.0395362779740363E-2</v>
      </c>
      <c r="K431" s="65">
        <f t="shared" si="105"/>
        <v>1.6485520680415834E-3</v>
      </c>
      <c r="L431" s="65">
        <f t="shared" si="106"/>
        <v>3.1212587247728458</v>
      </c>
      <c r="M431" s="66">
        <f t="shared" si="107"/>
        <v>4.0665055211056254E-2</v>
      </c>
      <c r="N431" s="66">
        <f t="shared" si="108"/>
        <v>1.5504623979779495</v>
      </c>
      <c r="O431" s="67">
        <f t="shared" si="109"/>
        <v>1.003090376928599</v>
      </c>
      <c r="P431" s="67">
        <f t="shared" si="110"/>
        <v>-2.0333928816947223E-2</v>
      </c>
    </row>
    <row r="432" spans="1:16">
      <c r="A432" s="68">
        <f t="shared" si="111"/>
        <v>24.727054108216464</v>
      </c>
      <c r="B432" s="71">
        <f t="shared" si="99"/>
        <v>-609.4272048706647</v>
      </c>
      <c r="C432" s="71">
        <f t="shared" si="96"/>
        <v>12.363527054108232</v>
      </c>
      <c r="D432" s="71">
        <f t="shared" si="97"/>
        <v>371554.37483768875</v>
      </c>
      <c r="E432" s="65">
        <f t="shared" si="98"/>
        <v>-1.6402100100069855E-3</v>
      </c>
      <c r="F432" s="65">
        <f t="shared" si="100"/>
        <v>3.3275148649532552E-5</v>
      </c>
      <c r="G432" s="66">
        <f t="shared" si="101"/>
        <v>8.2279640111593744E-4</v>
      </c>
      <c r="H432" s="66">
        <f t="shared" si="102"/>
        <v>4.0557561666281002E-2</v>
      </c>
      <c r="I432" s="67">
        <f t="shared" si="103"/>
        <v>1.0028690218194563</v>
      </c>
      <c r="J432" s="67">
        <f t="shared" si="104"/>
        <v>-2.0345331130439563E-2</v>
      </c>
      <c r="K432" s="65">
        <f t="shared" si="105"/>
        <v>1.6405475038671583E-3</v>
      </c>
      <c r="L432" s="65">
        <f t="shared" si="106"/>
        <v>3.121308309156229</v>
      </c>
      <c r="M432" s="66">
        <f t="shared" si="107"/>
        <v>4.0565906895222686E-2</v>
      </c>
      <c r="N432" s="66">
        <f t="shared" si="108"/>
        <v>1.5505119823613327</v>
      </c>
      <c r="O432" s="67">
        <f t="shared" si="109"/>
        <v>1.0030753747470427</v>
      </c>
      <c r="P432" s="67">
        <f t="shared" si="110"/>
        <v>-2.0284344433563885E-2</v>
      </c>
    </row>
    <row r="433" spans="1:16">
      <c r="A433" s="68">
        <f t="shared" si="111"/>
        <v>24.786973947895824</v>
      </c>
      <c r="B433" s="71">
        <f t="shared" si="99"/>
        <v>-612.39407749366626</v>
      </c>
      <c r="C433" s="71">
        <f t="shared" si="96"/>
        <v>12.393486973947912</v>
      </c>
      <c r="D433" s="71">
        <f t="shared" si="97"/>
        <v>375180.10466869193</v>
      </c>
      <c r="E433" s="65">
        <f t="shared" si="98"/>
        <v>-1.6322669295975847E-3</v>
      </c>
      <c r="F433" s="65">
        <f t="shared" si="100"/>
        <v>3.3033433329019816E-5</v>
      </c>
      <c r="G433" s="66">
        <f t="shared" si="101"/>
        <v>8.1879885133596779E-4</v>
      </c>
      <c r="H433" s="66">
        <f t="shared" si="102"/>
        <v>4.0458957859947242E-2</v>
      </c>
      <c r="I433" s="67">
        <f t="shared" si="103"/>
        <v>1.0028551344335273</v>
      </c>
      <c r="J433" s="67">
        <f t="shared" si="104"/>
        <v>-2.0295545796631658E-2</v>
      </c>
      <c r="K433" s="65">
        <f t="shared" si="105"/>
        <v>1.6326011567971614E-3</v>
      </c>
      <c r="L433" s="65">
        <f t="shared" si="106"/>
        <v>3.1213576515594834</v>
      </c>
      <c r="M433" s="66">
        <f t="shared" si="107"/>
        <v>4.0467242340835825E-2</v>
      </c>
      <c r="N433" s="66">
        <f t="shared" si="108"/>
        <v>1.5505613247645871</v>
      </c>
      <c r="O433" s="67">
        <f t="shared" si="109"/>
        <v>1.0030604816454844</v>
      </c>
      <c r="P433" s="67">
        <f t="shared" si="110"/>
        <v>-2.0235002030309559E-2</v>
      </c>
    </row>
    <row r="434" spans="1:16">
      <c r="A434" s="68">
        <f t="shared" si="111"/>
        <v>24.846893787575183</v>
      </c>
      <c r="B434" s="71">
        <f t="shared" si="99"/>
        <v>-615.36813089104226</v>
      </c>
      <c r="C434" s="71">
        <f t="shared" si="96"/>
        <v>12.423446893787592</v>
      </c>
      <c r="D434" s="71">
        <f t="shared" si="97"/>
        <v>378832.27854905772</v>
      </c>
      <c r="E434" s="65">
        <f t="shared" si="98"/>
        <v>-1.6243814630789277E-3</v>
      </c>
      <c r="F434" s="65">
        <f t="shared" si="100"/>
        <v>3.2794055832227057E-5</v>
      </c>
      <c r="G434" s="66">
        <f t="shared" si="101"/>
        <v>8.1483042212715615E-4</v>
      </c>
      <c r="H434" s="66">
        <f t="shared" si="102"/>
        <v>4.0360833683628097E-2</v>
      </c>
      <c r="I434" s="67">
        <f t="shared" si="103"/>
        <v>1.0028413477150941</v>
      </c>
      <c r="J434" s="67">
        <f t="shared" si="104"/>
        <v>-2.0246004953478499E-2</v>
      </c>
      <c r="K434" s="65">
        <f t="shared" si="105"/>
        <v>1.6247124630815032E-3</v>
      </c>
      <c r="L434" s="65">
        <f t="shared" si="106"/>
        <v>3.1214067537549957</v>
      </c>
      <c r="M434" s="66">
        <f t="shared" si="107"/>
        <v>4.0369058005535779E-2</v>
      </c>
      <c r="N434" s="66">
        <f t="shared" si="108"/>
        <v>1.5506104269600991</v>
      </c>
      <c r="O434" s="67">
        <f t="shared" si="109"/>
        <v>1.0030456965680092</v>
      </c>
      <c r="P434" s="67">
        <f t="shared" si="110"/>
        <v>-2.0185899834797429E-2</v>
      </c>
    </row>
    <row r="435" spans="1:16">
      <c r="A435" s="68">
        <f t="shared" si="111"/>
        <v>24.906813627254543</v>
      </c>
      <c r="B435" s="71">
        <f t="shared" si="99"/>
        <v>-618.34936506279257</v>
      </c>
      <c r="C435" s="71">
        <f t="shared" si="96"/>
        <v>12.453406813627272</v>
      </c>
      <c r="D435" s="71">
        <f t="shared" si="97"/>
        <v>382511.02461482439</v>
      </c>
      <c r="E435" s="65">
        <f t="shared" si="98"/>
        <v>-1.616553054086348E-3</v>
      </c>
      <c r="F435" s="65">
        <f t="shared" si="100"/>
        <v>3.2556987935622061E-5</v>
      </c>
      <c r="G435" s="66">
        <f t="shared" si="101"/>
        <v>8.1089083077731335E-4</v>
      </c>
      <c r="H435" s="66">
        <f t="shared" si="102"/>
        <v>4.0263185636697806E-2</v>
      </c>
      <c r="I435" s="67">
        <f t="shared" si="103"/>
        <v>1.0028276606927844</v>
      </c>
      <c r="J435" s="67">
        <f t="shared" si="104"/>
        <v>-2.0196706794220146E-2</v>
      </c>
      <c r="K435" s="65">
        <f t="shared" si="105"/>
        <v>1.6168808657842852E-3</v>
      </c>
      <c r="L435" s="65">
        <f t="shared" si="106"/>
        <v>3.1214556174978347</v>
      </c>
      <c r="M435" s="66">
        <f t="shared" si="107"/>
        <v>4.027135038156316E-2</v>
      </c>
      <c r="N435" s="66">
        <f t="shared" si="108"/>
        <v>1.5506592907029382</v>
      </c>
      <c r="O435" s="67">
        <f t="shared" si="109"/>
        <v>1.0030310184714599</v>
      </c>
      <c r="P435" s="67">
        <f t="shared" si="110"/>
        <v>-2.0137036091958521E-2</v>
      </c>
    </row>
    <row r="436" spans="1:16">
      <c r="A436" s="68">
        <f t="shared" si="111"/>
        <v>24.966733466933903</v>
      </c>
      <c r="B436" s="71">
        <f t="shared" si="99"/>
        <v>-621.33778000891732</v>
      </c>
      <c r="C436" s="71">
        <f t="shared" si="96"/>
        <v>12.483366733466951</v>
      </c>
      <c r="D436" s="71">
        <f t="shared" si="97"/>
        <v>386216.47131141199</v>
      </c>
      <c r="E436" s="65">
        <f t="shared" si="98"/>
        <v>-1.6087811529610387E-3</v>
      </c>
      <c r="F436" s="65">
        <f t="shared" si="100"/>
        <v>3.2322201823964753E-5</v>
      </c>
      <c r="G436" s="66">
        <f t="shared" si="101"/>
        <v>8.0697979800337289E-4</v>
      </c>
      <c r="H436" s="66">
        <f t="shared" si="102"/>
        <v>4.0166010252604877E-2</v>
      </c>
      <c r="I436" s="67">
        <f t="shared" si="103"/>
        <v>1.0028140724069203</v>
      </c>
      <c r="J436" s="67">
        <f t="shared" si="104"/>
        <v>-2.0147649529950372E-2</v>
      </c>
      <c r="K436" s="65">
        <f t="shared" si="105"/>
        <v>1.6091058146850995E-3</v>
      </c>
      <c r="L436" s="65">
        <f t="shared" si="106"/>
        <v>3.1215042445259629</v>
      </c>
      <c r="M436" s="66">
        <f t="shared" si="107"/>
        <v>4.0174115995336421E-2</v>
      </c>
      <c r="N436" s="66">
        <f t="shared" si="108"/>
        <v>1.5507079177310665</v>
      </c>
      <c r="O436" s="67">
        <f t="shared" si="109"/>
        <v>1.0030164463252504</v>
      </c>
      <c r="P436" s="67">
        <f t="shared" si="110"/>
        <v>-2.0088409063830078E-2</v>
      </c>
    </row>
    <row r="437" spans="1:16">
      <c r="A437" s="68">
        <f t="shared" si="111"/>
        <v>25.026653306613262</v>
      </c>
      <c r="B437" s="71">
        <f t="shared" si="99"/>
        <v>-624.3333757294165</v>
      </c>
      <c r="C437" s="71">
        <f t="shared" si="96"/>
        <v>12.513326653306631</v>
      </c>
      <c r="D437" s="71">
        <f t="shared" si="97"/>
        <v>389948.74739362113</v>
      </c>
      <c r="E437" s="65">
        <f t="shared" si="98"/>
        <v>-1.6010652166532115E-3</v>
      </c>
      <c r="F437" s="65">
        <f t="shared" si="100"/>
        <v>3.2089670083426264E-5</v>
      </c>
      <c r="G437" s="66">
        <f t="shared" si="101"/>
        <v>8.0309704790150862E-4</v>
      </c>
      <c r="H437" s="66">
        <f t="shared" si="102"/>
        <v>4.0069304098457575E-2</v>
      </c>
      <c r="I437" s="67">
        <f t="shared" si="103"/>
        <v>1.0028005819093557</v>
      </c>
      <c r="J437" s="67">
        <f t="shared" si="104"/>
        <v>-2.0098831389395642E-2</v>
      </c>
      <c r="K437" s="65">
        <f t="shared" si="105"/>
        <v>1.6013867661820046E-3</v>
      </c>
      <c r="L437" s="65">
        <f t="shared" si="106"/>
        <v>3.121552636560446</v>
      </c>
      <c r="M437" s="66">
        <f t="shared" si="107"/>
        <v>4.0077351407035583E-2</v>
      </c>
      <c r="N437" s="66">
        <f t="shared" si="108"/>
        <v>1.5507563097655497</v>
      </c>
      <c r="O437" s="67">
        <f t="shared" si="109"/>
        <v>1.0030019791111888</v>
      </c>
      <c r="P437" s="67">
        <f t="shared" si="110"/>
        <v>-2.0040017029347042E-2</v>
      </c>
    </row>
    <row r="438" spans="1:16">
      <c r="A438" s="68">
        <f t="shared" si="111"/>
        <v>25.086573146292622</v>
      </c>
      <c r="B438" s="71">
        <f t="shared" si="99"/>
        <v>-627.33615222429012</v>
      </c>
      <c r="C438" s="71">
        <f t="shared" si="96"/>
        <v>12.543286573146311</v>
      </c>
      <c r="D438" s="71">
        <f t="shared" si="97"/>
        <v>393707.98192563379</v>
      </c>
      <c r="E438" s="65">
        <f t="shared" si="98"/>
        <v>-1.5934047086268767E-3</v>
      </c>
      <c r="F438" s="65">
        <f t="shared" si="100"/>
        <v>3.1859365694840222E-5</v>
      </c>
      <c r="G438" s="66">
        <f t="shared" si="101"/>
        <v>7.9924230789809507E-4</v>
      </c>
      <c r="H438" s="66">
        <f t="shared" si="102"/>
        <v>3.9973063774615222E-2</v>
      </c>
      <c r="I438" s="67">
        <f t="shared" si="103"/>
        <v>1.0027871882633046</v>
      </c>
      <c r="J438" s="67">
        <f t="shared" si="104"/>
        <v>-2.005025061869729E-2</v>
      </c>
      <c r="K438" s="65">
        <f t="shared" si="105"/>
        <v>1.5937231831961217E-3</v>
      </c>
      <c r="L438" s="65">
        <f t="shared" si="106"/>
        <v>3.1216007953056564</v>
      </c>
      <c r="M438" s="66">
        <f t="shared" si="107"/>
        <v>3.9981053210191825E-2</v>
      </c>
      <c r="N438" s="66">
        <f t="shared" si="108"/>
        <v>1.55080446851076</v>
      </c>
      <c r="O438" s="67">
        <f t="shared" si="109"/>
        <v>1.0029876158232947</v>
      </c>
      <c r="P438" s="67">
        <f t="shared" si="110"/>
        <v>-1.9991858284136681E-2</v>
      </c>
    </row>
    <row r="439" spans="1:16">
      <c r="A439" s="68">
        <f t="shared" si="111"/>
        <v>25.146492985971982</v>
      </c>
      <c r="B439" s="71">
        <f t="shared" si="99"/>
        <v>-630.34610949353805</v>
      </c>
      <c r="C439" s="71">
        <f t="shared" si="96"/>
        <v>12.573246492985991</v>
      </c>
      <c r="D439" s="71">
        <f t="shared" si="97"/>
        <v>397494.30428101285</v>
      </c>
      <c r="E439" s="65">
        <f t="shared" si="98"/>
        <v>-1.5857990987662256E-3</v>
      </c>
      <c r="F439" s="65">
        <f t="shared" si="100"/>
        <v>3.1631262027083532E-5</v>
      </c>
      <c r="G439" s="66">
        <f t="shared" si="101"/>
        <v>7.954153087014979E-4</v>
      </c>
      <c r="H439" s="66">
        <f t="shared" si="102"/>
        <v>3.9877285914285583E-2</v>
      </c>
      <c r="I439" s="67">
        <f t="shared" si="103"/>
        <v>1.0027738905431818</v>
      </c>
      <c r="J439" s="67">
        <f t="shared" si="104"/>
        <v>-2.0001905481196954E-2</v>
      </c>
      <c r="K439" s="65">
        <f t="shared" si="105"/>
        <v>1.5861145350778421E-3</v>
      </c>
      <c r="L439" s="65">
        <f t="shared" si="106"/>
        <v>3.1216487224494771</v>
      </c>
      <c r="M439" s="66">
        <f t="shared" si="107"/>
        <v>3.9885218031283171E-2</v>
      </c>
      <c r="N439" s="66">
        <f t="shared" si="108"/>
        <v>1.5508523956545806</v>
      </c>
      <c r="O439" s="67">
        <f t="shared" si="109"/>
        <v>1.0029733554676254</v>
      </c>
      <c r="P439" s="67">
        <f t="shared" si="110"/>
        <v>-1.9943931140316052E-2</v>
      </c>
    </row>
    <row r="440" spans="1:16">
      <c r="A440" s="68">
        <f t="shared" si="111"/>
        <v>25.206412825651341</v>
      </c>
      <c r="B440" s="71">
        <f t="shared" si="99"/>
        <v>-633.36324753716042</v>
      </c>
      <c r="C440" s="71">
        <f t="shared" si="96"/>
        <v>12.603206412825671</v>
      </c>
      <c r="D440" s="71">
        <f t="shared" si="97"/>
        <v>401307.84414270258</v>
      </c>
      <c r="E440" s="65">
        <f t="shared" si="98"/>
        <v>-1.5782478632835803E-3</v>
      </c>
      <c r="F440" s="65">
        <f t="shared" si="100"/>
        <v>3.1405332830583916E-5</v>
      </c>
      <c r="G440" s="66">
        <f t="shared" si="101"/>
        <v>7.9161578425467961E-4</v>
      </c>
      <c r="H440" s="66">
        <f t="shared" si="102"/>
        <v>3.9781967183128063E-2</v>
      </c>
      <c r="I440" s="67">
        <f t="shared" si="103"/>
        <v>1.0027606878344399</v>
      </c>
      <c r="J440" s="67">
        <f t="shared" si="104"/>
        <v>-1.99537942572252E-2</v>
      </c>
      <c r="K440" s="65">
        <f t="shared" si="105"/>
        <v>1.5785602975146014E-3</v>
      </c>
      <c r="L440" s="65">
        <f t="shared" si="106"/>
        <v>3.1216964196635004</v>
      </c>
      <c r="M440" s="66">
        <f t="shared" si="107"/>
        <v>3.9789842529336039E-2</v>
      </c>
      <c r="N440" s="66">
        <f t="shared" si="108"/>
        <v>1.5509000928686041</v>
      </c>
      <c r="O440" s="67">
        <f t="shared" si="109"/>
        <v>1.0029591970621032</v>
      </c>
      <c r="P440" s="67">
        <f t="shared" si="110"/>
        <v>-1.9896233926292587E-2</v>
      </c>
    </row>
    <row r="441" spans="1:16">
      <c r="A441" s="68">
        <f t="shared" si="111"/>
        <v>25.266332665330701</v>
      </c>
      <c r="B441" s="71">
        <f t="shared" si="99"/>
        <v>-636.38756635515722</v>
      </c>
      <c r="C441" s="71">
        <f t="shared" si="96"/>
        <v>12.63316633266535</v>
      </c>
      <c r="D441" s="71">
        <f t="shared" si="97"/>
        <v>405148.73150302842</v>
      </c>
      <c r="E441" s="65">
        <f t="shared" si="98"/>
        <v>-1.5707504846288784E-3</v>
      </c>
      <c r="F441" s="65">
        <f t="shared" si="100"/>
        <v>3.1181552230951314E-5</v>
      </c>
      <c r="G441" s="66">
        <f t="shared" si="101"/>
        <v>7.878434716886006E-4</v>
      </c>
      <c r="H441" s="66">
        <f t="shared" si="102"/>
        <v>3.9687104278862656E-2</v>
      </c>
      <c r="I441" s="67">
        <f t="shared" si="103"/>
        <v>1.0027475792334133</v>
      </c>
      <c r="J441" s="67">
        <f t="shared" si="104"/>
        <v>-1.9905915243893232E-2</v>
      </c>
      <c r="K441" s="65">
        <f t="shared" si="105"/>
        <v>1.5710599524401949E-3</v>
      </c>
      <c r="L441" s="65">
        <f t="shared" si="106"/>
        <v>3.1217438886032256</v>
      </c>
      <c r="M441" s="66">
        <f t="shared" si="107"/>
        <v>3.9694923395532593E-2</v>
      </c>
      <c r="N441" s="66">
        <f t="shared" si="108"/>
        <v>1.5509475618083293</v>
      </c>
      <c r="O441" s="67">
        <f t="shared" si="109"/>
        <v>1.0029451396363449</v>
      </c>
      <c r="P441" s="67">
        <f t="shared" si="110"/>
        <v>-1.9848764986567409E-2</v>
      </c>
    </row>
    <row r="442" spans="1:16">
      <c r="A442" s="68">
        <f t="shared" si="111"/>
        <v>25.326252505010061</v>
      </c>
      <c r="B442" s="71">
        <f t="shared" si="99"/>
        <v>-639.41906594752834</v>
      </c>
      <c r="C442" s="71">
        <f t="shared" si="96"/>
        <v>12.66312625250503</v>
      </c>
      <c r="D442" s="71">
        <f t="shared" si="97"/>
        <v>409017.09666369652</v>
      </c>
      <c r="E442" s="65">
        <f t="shared" si="98"/>
        <v>-1.5633064514006703E-3</v>
      </c>
      <c r="F442" s="65">
        <f t="shared" si="100"/>
        <v>3.0959894722730752E-5</v>
      </c>
      <c r="G442" s="66">
        <f t="shared" si="101"/>
        <v>7.8409811127640747E-4</v>
      </c>
      <c r="H442" s="66">
        <f t="shared" si="102"/>
        <v>3.9592693930884618E-2</v>
      </c>
      <c r="I442" s="67">
        <f t="shared" si="103"/>
        <v>1.0027345638471632</v>
      </c>
      <c r="J442" s="67">
        <f t="shared" si="104"/>
        <v>-1.9858266754887773E-2</v>
      </c>
      <c r="K442" s="65">
        <f t="shared" si="105"/>
        <v>1.5636129879456101E-3</v>
      </c>
      <c r="L442" s="65">
        <f t="shared" si="106"/>
        <v>3.1217911309082513</v>
      </c>
      <c r="M442" s="66">
        <f t="shared" si="107"/>
        <v>3.9600457352823783E-2</v>
      </c>
      <c r="N442" s="66">
        <f t="shared" si="108"/>
        <v>1.550994804113355</v>
      </c>
      <c r="O442" s="67">
        <f t="shared" si="109"/>
        <v>1.0029311822314972</v>
      </c>
      <c r="P442" s="67">
        <f t="shared" si="110"/>
        <v>-1.9801522681541631E-2</v>
      </c>
    </row>
    <row r="443" spans="1:16">
      <c r="A443" s="68">
        <f t="shared" si="111"/>
        <v>25.38617234468942</v>
      </c>
      <c r="B443" s="71">
        <f t="shared" si="99"/>
        <v>-642.45774631427389</v>
      </c>
      <c r="C443" s="71">
        <f t="shared" si="96"/>
        <v>12.69308617234471</v>
      </c>
      <c r="D443" s="71">
        <f t="shared" si="97"/>
        <v>412913.07023579447</v>
      </c>
      <c r="E443" s="65">
        <f t="shared" si="98"/>
        <v>-1.5559152582585911E-3</v>
      </c>
      <c r="F443" s="65">
        <f t="shared" si="100"/>
        <v>3.0740335163273736E-5</v>
      </c>
      <c r="G443" s="66">
        <f t="shared" si="101"/>
        <v>7.803794463883835E-4</v>
      </c>
      <c r="H443" s="66">
        <f t="shared" si="102"/>
        <v>3.9498732899884544E-2</v>
      </c>
      <c r="I443" s="67">
        <f t="shared" si="103"/>
        <v>1.002721640793323</v>
      </c>
      <c r="J443" s="67">
        <f t="shared" si="104"/>
        <v>-1.9810847120268822E-2</v>
      </c>
      <c r="K443" s="65">
        <f t="shared" si="105"/>
        <v>1.5562188981913336E-3</v>
      </c>
      <c r="L443" s="65">
        <f t="shared" si="106"/>
        <v>3.1218381482024675</v>
      </c>
      <c r="M443" s="66">
        <f t="shared" si="107"/>
        <v>3.9506441155547876E-2</v>
      </c>
      <c r="N443" s="66">
        <f t="shared" si="108"/>
        <v>1.5510418214075712</v>
      </c>
      <c r="O443" s="67">
        <f t="shared" si="109"/>
        <v>1.0029173239000693</v>
      </c>
      <c r="P443" s="67">
        <f t="shared" si="110"/>
        <v>-1.9754505387325403E-2</v>
      </c>
    </row>
    <row r="444" spans="1:16">
      <c r="A444" s="68">
        <f t="shared" si="111"/>
        <v>25.44609218436878</v>
      </c>
      <c r="B444" s="71">
        <f t="shared" si="99"/>
        <v>-645.50360745539388</v>
      </c>
      <c r="C444" s="71">
        <f t="shared" si="96"/>
        <v>12.72304609218439</v>
      </c>
      <c r="D444" s="71">
        <f t="shared" si="97"/>
        <v>416836.78313979111</v>
      </c>
      <c r="E444" s="65">
        <f t="shared" si="98"/>
        <v>-1.5485764058372857E-3</v>
      </c>
      <c r="F444" s="65">
        <f t="shared" si="100"/>
        <v>3.052284876672596E-5</v>
      </c>
      <c r="G444" s="66">
        <f t="shared" si="101"/>
        <v>7.7668722344765575E-4</v>
      </c>
      <c r="H444" s="66">
        <f t="shared" si="102"/>
        <v>3.9405217977474052E-2</v>
      </c>
      <c r="I444" s="67">
        <f t="shared" si="103"/>
        <v>1.0027088091999505</v>
      </c>
      <c r="J444" s="67">
        <f t="shared" si="104"/>
        <v>-1.976365468627048E-2</v>
      </c>
      <c r="K444" s="65">
        <f t="shared" si="105"/>
        <v>1.5488771833211186E-3</v>
      </c>
      <c r="L444" s="65">
        <f t="shared" si="106"/>
        <v>3.1218849420942436</v>
      </c>
      <c r="M444" s="66">
        <f t="shared" si="107"/>
        <v>3.9412871589054647E-2</v>
      </c>
      <c r="N444" s="66">
        <f t="shared" si="108"/>
        <v>1.5510886152993471</v>
      </c>
      <c r="O444" s="67">
        <f t="shared" si="109"/>
        <v>1.0029035637057737</v>
      </c>
      <c r="P444" s="67">
        <f t="shared" si="110"/>
        <v>-1.970771149554967E-2</v>
      </c>
    </row>
    <row r="445" spans="1:16">
      <c r="A445" s="68">
        <f t="shared" si="111"/>
        <v>25.50601202404814</v>
      </c>
      <c r="B445" s="71">
        <f t="shared" si="99"/>
        <v>-648.55664937088829</v>
      </c>
      <c r="C445" s="71">
        <f t="shared" si="96"/>
        <v>12.75300601202407</v>
      </c>
      <c r="D445" s="71">
        <f t="shared" si="97"/>
        <v>420788.36660553602</v>
      </c>
      <c r="E445" s="65">
        <f t="shared" si="98"/>
        <v>-1.5412894006617617E-3</v>
      </c>
      <c r="F445" s="65">
        <f t="shared" si="100"/>
        <v>3.03074110981287E-5</v>
      </c>
      <c r="G445" s="66">
        <f t="shared" si="101"/>
        <v>7.7302119188664062E-4</v>
      </c>
      <c r="H445" s="66">
        <f t="shared" si="102"/>
        <v>3.9312145985816845E-2</v>
      </c>
      <c r="I445" s="67">
        <f t="shared" si="103"/>
        <v>1.0026960682053803</v>
      </c>
      <c r="J445" s="67">
        <f t="shared" si="104"/>
        <v>-1.9716687815104678E-2</v>
      </c>
      <c r="K445" s="65">
        <f t="shared" si="105"/>
        <v>1.5415873493771813E-3</v>
      </c>
      <c r="L445" s="65">
        <f t="shared" si="106"/>
        <v>3.1219315141766124</v>
      </c>
      <c r="M445" s="66">
        <f t="shared" si="107"/>
        <v>3.9319745469334887E-2</v>
      </c>
      <c r="N445" s="66">
        <f t="shared" si="108"/>
        <v>1.5511351873817159</v>
      </c>
      <c r="O445" s="67">
        <f t="shared" si="109"/>
        <v>1.002889900723368</v>
      </c>
      <c r="P445" s="67">
        <f t="shared" si="110"/>
        <v>-1.9661139413180716E-2</v>
      </c>
    </row>
    <row r="446" spans="1:16">
      <c r="A446" s="68">
        <f t="shared" si="111"/>
        <v>25.565931863727499</v>
      </c>
      <c r="B446" s="71">
        <f t="shared" si="99"/>
        <v>-651.61687206075703</v>
      </c>
      <c r="C446" s="71">
        <f t="shared" si="96"/>
        <v>12.78296593186375</v>
      </c>
      <c r="D446" s="71">
        <f t="shared" si="97"/>
        <v>424767.95217226021</v>
      </c>
      <c r="E446" s="65">
        <f t="shared" si="98"/>
        <v>-1.5340537550641313E-3</v>
      </c>
      <c r="F446" s="65">
        <f t="shared" si="100"/>
        <v>3.0093998067631411E-5</v>
      </c>
      <c r="G446" s="66">
        <f t="shared" si="101"/>
        <v>7.6938110410421166E-4</v>
      </c>
      <c r="H446" s="66">
        <f t="shared" si="102"/>
        <v>3.9219513777264896E-2</v>
      </c>
      <c r="I446" s="67">
        <f t="shared" si="103"/>
        <v>1.0026834169580763</v>
      </c>
      <c r="J446" s="67">
        <f t="shared" si="104"/>
        <v>-1.9669944884767709E-2</v>
      </c>
      <c r="K446" s="65">
        <f t="shared" si="105"/>
        <v>1.5343489082167905E-3</v>
      </c>
      <c r="L446" s="65">
        <f t="shared" si="106"/>
        <v>3.1219778660274558</v>
      </c>
      <c r="M446" s="66">
        <f t="shared" si="107"/>
        <v>3.9227059642655139E-2</v>
      </c>
      <c r="N446" s="66">
        <f t="shared" si="108"/>
        <v>1.5511815392325592</v>
      </c>
      <c r="O446" s="67">
        <f t="shared" si="109"/>
        <v>1.0028763340384961</v>
      </c>
      <c r="P446" s="67">
        <f t="shared" si="110"/>
        <v>-1.9614787562337331E-2</v>
      </c>
    </row>
    <row r="447" spans="1:16">
      <c r="A447" s="68">
        <f t="shared" si="111"/>
        <v>25.625851703406859</v>
      </c>
      <c r="B447" s="71">
        <f t="shared" si="99"/>
        <v>-654.6842755250002</v>
      </c>
      <c r="C447" s="71">
        <f t="shared" si="96"/>
        <v>12.812925851703429</v>
      </c>
      <c r="D447" s="71">
        <f t="shared" si="97"/>
        <v>428775.67168857559</v>
      </c>
      <c r="E447" s="65">
        <f t="shared" si="98"/>
        <v>-1.526868987101732E-3</v>
      </c>
      <c r="F447" s="65">
        <f t="shared" si="100"/>
        <v>2.9882585924813374E-5</v>
      </c>
      <c r="G447" s="66">
        <f t="shared" si="101"/>
        <v>7.6576671542358059E-4</v>
      </c>
      <c r="H447" s="66">
        <f t="shared" si="102"/>
        <v>3.9127318234000022E-2</v>
      </c>
      <c r="I447" s="67">
        <f t="shared" si="103"/>
        <v>1.0026708546164917</v>
      </c>
      <c r="J447" s="67">
        <f t="shared" si="104"/>
        <v>-1.9623424288849639E-2</v>
      </c>
      <c r="K447" s="65">
        <f t="shared" si="105"/>
        <v>1.5271613774302385E-3</v>
      </c>
      <c r="L447" s="65">
        <f t="shared" si="106"/>
        <v>3.1220239992096825</v>
      </c>
      <c r="M447" s="66">
        <f t="shared" si="107"/>
        <v>3.9134810985197839E-2</v>
      </c>
      <c r="N447" s="66">
        <f t="shared" si="108"/>
        <v>1.551227672414786</v>
      </c>
      <c r="O447" s="67">
        <f t="shared" si="109"/>
        <v>1.0028628627475376</v>
      </c>
      <c r="P447" s="67">
        <f t="shared" si="110"/>
        <v>-1.9568654380110549E-2</v>
      </c>
    </row>
    <row r="448" spans="1:16">
      <c r="A448" s="68">
        <f t="shared" si="111"/>
        <v>25.685771543086219</v>
      </c>
      <c r="B448" s="71">
        <f t="shared" si="99"/>
        <v>-657.75885976361781</v>
      </c>
      <c r="C448" s="71">
        <f t="shared" si="96"/>
        <v>12.842885771543109</v>
      </c>
      <c r="D448" s="71">
        <f t="shared" si="97"/>
        <v>432811.65731247555</v>
      </c>
      <c r="E448" s="65">
        <f t="shared" si="98"/>
        <v>-1.5197346204765872E-3</v>
      </c>
      <c r="F448" s="65">
        <f t="shared" si="100"/>
        <v>2.9673151253111868E-5</v>
      </c>
      <c r="G448" s="66">
        <f t="shared" si="101"/>
        <v>7.6217778405087398E-4</v>
      </c>
      <c r="H448" s="66">
        <f t="shared" si="102"/>
        <v>3.903555626768046E-2</v>
      </c>
      <c r="I448" s="67">
        <f t="shared" si="103"/>
        <v>1.0026583803489277</v>
      </c>
      <c r="J448" s="67">
        <f t="shared" si="104"/>
        <v>-1.9577124436346453E-2</v>
      </c>
      <c r="K448" s="65">
        <f t="shared" si="105"/>
        <v>1.5200242802601565E-3</v>
      </c>
      <c r="L448" s="65">
        <f t="shared" si="106"/>
        <v>3.1220699152714069</v>
      </c>
      <c r="M448" s="66">
        <f t="shared" si="107"/>
        <v>3.9042996402706441E-2</v>
      </c>
      <c r="N448" s="66">
        <f t="shared" si="108"/>
        <v>1.5512735884765105</v>
      </c>
      <c r="O448" s="67">
        <f t="shared" si="109"/>
        <v>1.0028494859574548</v>
      </c>
      <c r="P448" s="67">
        <f t="shared" si="110"/>
        <v>-1.9522738318386038E-2</v>
      </c>
    </row>
    <row r="449" spans="1:16">
      <c r="A449" s="68">
        <f t="shared" si="111"/>
        <v>25.745691382765578</v>
      </c>
      <c r="B449" s="71">
        <f t="shared" si="99"/>
        <v>-660.84062477660973</v>
      </c>
      <c r="C449" s="71">
        <f t="shared" si="96"/>
        <v>12.872845691382789</v>
      </c>
      <c r="D449" s="71">
        <f t="shared" si="97"/>
        <v>436876.04151133407</v>
      </c>
      <c r="E449" s="65">
        <f t="shared" si="98"/>
        <v>-1.5126501844561903E-3</v>
      </c>
      <c r="F449" s="65">
        <f t="shared" si="100"/>
        <v>2.9465670964354826E-5</v>
      </c>
      <c r="G449" s="66">
        <f t="shared" si="101"/>
        <v>7.5861407103439593E-4</v>
      </c>
      <c r="H449" s="66">
        <f t="shared" si="102"/>
        <v>3.8944224819092502E-2</v>
      </c>
      <c r="I449" s="67">
        <f t="shared" si="103"/>
        <v>1.0026459933333951</v>
      </c>
      <c r="J449" s="67">
        <f t="shared" si="104"/>
        <v>-1.953104375147496E-2</v>
      </c>
      <c r="K449" s="65">
        <f t="shared" si="105"/>
        <v>1.5129371455221549E-3</v>
      </c>
      <c r="L449" s="65">
        <f t="shared" si="106"/>
        <v>3.1221156157461243</v>
      </c>
      <c r="M449" s="66">
        <f t="shared" si="107"/>
        <v>3.89516128301357E-2</v>
      </c>
      <c r="N449" s="66">
        <f t="shared" si="108"/>
        <v>1.5513192889512277</v>
      </c>
      <c r="O449" s="67">
        <f t="shared" si="109"/>
        <v>1.0028362027856457</v>
      </c>
      <c r="P449" s="67">
        <f t="shared" si="110"/>
        <v>-1.9477037843668988E-2</v>
      </c>
    </row>
    <row r="450" spans="1:16">
      <c r="A450" s="68">
        <f t="shared" si="111"/>
        <v>25.805611222444938</v>
      </c>
      <c r="B450" s="71">
        <f t="shared" si="99"/>
        <v>-663.92957056397609</v>
      </c>
      <c r="C450" s="71">
        <f t="shared" si="96"/>
        <v>12.902805611222469</v>
      </c>
      <c r="D450" s="71">
        <f t="shared" si="97"/>
        <v>440968.95706190669</v>
      </c>
      <c r="E450" s="65">
        <f t="shared" si="98"/>
        <v>-1.5056152137955788E-3</v>
      </c>
      <c r="F450" s="65">
        <f t="shared" si="100"/>
        <v>2.9260122293395521E-5</v>
      </c>
      <c r="G450" s="66">
        <f t="shared" si="101"/>
        <v>7.5507534022455872E-4</v>
      </c>
      <c r="H450" s="66">
        <f t="shared" si="102"/>
        <v>3.8853320857807024E-2</v>
      </c>
      <c r="I450" s="67">
        <f t="shared" si="103"/>
        <v>1.0026336927574788</v>
      </c>
      <c r="J450" s="67">
        <f t="shared" si="104"/>
        <v>-1.9485180673490303E-2</v>
      </c>
      <c r="K450" s="65">
        <f t="shared" si="105"/>
        <v>1.5058995075267574E-3</v>
      </c>
      <c r="L450" s="65">
        <f t="shared" si="106"/>
        <v>3.1221611021528815</v>
      </c>
      <c r="M450" s="66">
        <f t="shared" si="107"/>
        <v>3.88606572313068E-2</v>
      </c>
      <c r="N450" s="66">
        <f t="shared" si="108"/>
        <v>1.5513647753579851</v>
      </c>
      <c r="O450" s="67">
        <f t="shared" si="109"/>
        <v>1.0028230123597968</v>
      </c>
      <c r="P450" s="67">
        <f t="shared" si="110"/>
        <v>-1.9431551436911464E-2</v>
      </c>
    </row>
    <row r="451" spans="1:16">
      <c r="A451" s="68">
        <f t="shared" si="111"/>
        <v>25.865531062124298</v>
      </c>
      <c r="B451" s="71">
        <f t="shared" si="99"/>
        <v>-667.02569712571687</v>
      </c>
      <c r="C451" s="71">
        <f t="shared" si="96"/>
        <v>12.932765531062149</v>
      </c>
      <c r="D451" s="71">
        <f t="shared" si="97"/>
        <v>445090.53705033002</v>
      </c>
      <c r="E451" s="65">
        <f t="shared" si="98"/>
        <v>-1.4986292486606849E-3</v>
      </c>
      <c r="F451" s="65">
        <f t="shared" si="100"/>
        <v>2.9056482792847456E-5</v>
      </c>
      <c r="G451" s="66">
        <f t="shared" si="101"/>
        <v>7.5156135823447603E-4</v>
      </c>
      <c r="H451" s="66">
        <f t="shared" si="102"/>
        <v>3.8762841381840947E-2</v>
      </c>
      <c r="I451" s="67">
        <f t="shared" si="103"/>
        <v>1.0026214778182041</v>
      </c>
      <c r="J451" s="67">
        <f t="shared" si="104"/>
        <v>-1.9439533656506167E-2</v>
      </c>
      <c r="K451" s="65">
        <f t="shared" si="105"/>
        <v>1.4989109060026149E-3</v>
      </c>
      <c r="L451" s="65">
        <f t="shared" si="106"/>
        <v>3.1222063759964507</v>
      </c>
      <c r="M451" s="66">
        <f t="shared" si="107"/>
        <v>3.877012659856751E-2</v>
      </c>
      <c r="N451" s="66">
        <f t="shared" si="108"/>
        <v>1.5514100492015543</v>
      </c>
      <c r="O451" s="67">
        <f t="shared" si="109"/>
        <v>1.0028099138177395</v>
      </c>
      <c r="P451" s="67">
        <f t="shared" si="110"/>
        <v>-1.9386277593342233E-2</v>
      </c>
    </row>
    <row r="452" spans="1:16">
      <c r="A452" s="68">
        <f t="shared" si="111"/>
        <v>25.925450901803657</v>
      </c>
      <c r="B452" s="71">
        <f t="shared" si="99"/>
        <v>-670.1290044618321</v>
      </c>
      <c r="C452" s="71">
        <f t="shared" si="96"/>
        <v>12.962725450901829</v>
      </c>
      <c r="D452" s="71">
        <f t="shared" si="97"/>
        <v>449240.91487212165</v>
      </c>
      <c r="E452" s="65">
        <f t="shared" si="98"/>
        <v>-1.4916918345529307E-3</v>
      </c>
      <c r="F452" s="65">
        <f t="shared" si="100"/>
        <v>2.8854730327917092E-5</v>
      </c>
      <c r="G452" s="66">
        <f t="shared" si="101"/>
        <v>7.4807189440119948E-4</v>
      </c>
      <c r="H452" s="66">
        <f t="shared" si="102"/>
        <v>3.8672783417323428E-2</v>
      </c>
      <c r="I452" s="67">
        <f t="shared" si="103"/>
        <v>1.0026093477219051</v>
      </c>
      <c r="J452" s="67">
        <f t="shared" si="104"/>
        <v>-1.9394101169317546E-2</v>
      </c>
      <c r="K452" s="65">
        <f t="shared" si="105"/>
        <v>1.4919708860209656E-3</v>
      </c>
      <c r="L452" s="65">
        <f t="shared" si="106"/>
        <v>3.1222514387674942</v>
      </c>
      <c r="M452" s="66">
        <f t="shared" si="107"/>
        <v>3.8680017952457041E-2</v>
      </c>
      <c r="N452" s="66">
        <f t="shared" si="108"/>
        <v>1.5514551119725977</v>
      </c>
      <c r="O452" s="67">
        <f t="shared" si="109"/>
        <v>1.002796906307309</v>
      </c>
      <c r="P452" s="67">
        <f t="shared" si="110"/>
        <v>-1.9341214822298999E-2</v>
      </c>
    </row>
    <row r="453" spans="1:16">
      <c r="A453" s="68">
        <f t="shared" si="111"/>
        <v>25.985370741483017</v>
      </c>
      <c r="B453" s="71">
        <f t="shared" si="99"/>
        <v>-673.23949257232164</v>
      </c>
      <c r="C453" s="71">
        <f t="shared" si="96"/>
        <v>12.992685370741508</v>
      </c>
      <c r="D453" s="71">
        <f t="shared" si="97"/>
        <v>453420.22423218022</v>
      </c>
      <c r="E453" s="65">
        <f t="shared" si="98"/>
        <v>-1.4848025222350468E-3</v>
      </c>
      <c r="F453" s="65">
        <f t="shared" si="100"/>
        <v>2.865484307133248E-5</v>
      </c>
      <c r="G453" s="66">
        <f t="shared" si="101"/>
        <v>7.4460672074759039E-4</v>
      </c>
      <c r="H453" s="66">
        <f t="shared" si="102"/>
        <v>3.8583144018166773E-2</v>
      </c>
      <c r="I453" s="67">
        <f t="shared" si="103"/>
        <v>1.0025973016840963</v>
      </c>
      <c r="J453" s="67">
        <f t="shared" si="104"/>
        <v>-1.9348881695226052E-2</v>
      </c>
      <c r="K453" s="65">
        <f t="shared" si="105"/>
        <v>1.4850789979213225E-3</v>
      </c>
      <c r="L453" s="65">
        <f t="shared" si="106"/>
        <v>3.12229629194273</v>
      </c>
      <c r="M453" s="66">
        <f t="shared" si="107"/>
        <v>3.859032834137565E-2</v>
      </c>
      <c r="N453" s="66">
        <f t="shared" si="108"/>
        <v>1.5514999651478336</v>
      </c>
      <c r="O453" s="67">
        <f t="shared" si="109"/>
        <v>1.0027839889862058</v>
      </c>
      <c r="P453" s="67">
        <f t="shared" si="110"/>
        <v>-1.9296361647062978E-2</v>
      </c>
    </row>
    <row r="454" spans="1:16">
      <c r="A454" s="68">
        <f t="shared" si="111"/>
        <v>26.045290581162376</v>
      </c>
      <c r="B454" s="71">
        <f t="shared" si="99"/>
        <v>-676.35716145718561</v>
      </c>
      <c r="C454" s="71">
        <f t="shared" si="96"/>
        <v>13.022645290581188</v>
      </c>
      <c r="D454" s="71">
        <f t="shared" si="97"/>
        <v>457628.59914478572</v>
      </c>
      <c r="E454" s="65">
        <f t="shared" si="98"/>
        <v>-1.477960867658094E-3</v>
      </c>
      <c r="F454" s="65">
        <f t="shared" si="100"/>
        <v>2.8456799498365813E-5</v>
      </c>
      <c r="G454" s="66">
        <f t="shared" si="101"/>
        <v>7.411656119448133E-4</v>
      </c>
      <c r="H454" s="66">
        <f t="shared" si="102"/>
        <v>3.8493920265741929E-2</v>
      </c>
      <c r="I454" s="67">
        <f t="shared" si="103"/>
        <v>1.0025853389293438</v>
      </c>
      <c r="J454" s="67">
        <f t="shared" si="104"/>
        <v>-1.9303873731867694E-2</v>
      </c>
      <c r="K454" s="65">
        <f t="shared" si="105"/>
        <v>1.478234797238367E-3</v>
      </c>
      <c r="L454" s="65">
        <f t="shared" si="106"/>
        <v>3.1223409369850974</v>
      </c>
      <c r="M454" s="66">
        <f t="shared" si="107"/>
        <v>3.8501054841258917E-2</v>
      </c>
      <c r="N454" s="66">
        <f t="shared" si="108"/>
        <v>1.5515446101902008</v>
      </c>
      <c r="O454" s="67">
        <f t="shared" si="109"/>
        <v>1.002771161021857</v>
      </c>
      <c r="P454" s="67">
        <f t="shared" si="110"/>
        <v>-1.9251716604695823E-2</v>
      </c>
    </row>
    <row r="455" spans="1:16">
      <c r="A455" s="68">
        <f t="shared" si="111"/>
        <v>26.105210420841736</v>
      </c>
      <c r="B455" s="71">
        <f t="shared" si="99"/>
        <v>-679.48201111642402</v>
      </c>
      <c r="C455" s="71">
        <f t="shared" si="96"/>
        <v>13.052605210420868</v>
      </c>
      <c r="D455" s="71">
        <f t="shared" si="97"/>
        <v>461866.17393359926</v>
      </c>
      <c r="E455" s="65">
        <f t="shared" si="98"/>
        <v>-1.4711664318896637E-3</v>
      </c>
      <c r="F455" s="65">
        <f t="shared" si="100"/>
        <v>2.826057838194791E-5</v>
      </c>
      <c r="G455" s="66">
        <f t="shared" si="101"/>
        <v>7.3774834527544125E-4</v>
      </c>
      <c r="H455" s="66">
        <f t="shared" si="102"/>
        <v>3.8405109268558606E-2</v>
      </c>
      <c r="I455" s="67">
        <f t="shared" si="103"/>
        <v>1.0025734586911417</v>
      </c>
      <c r="J455" s="67">
        <f t="shared" si="104"/>
        <v>-1.9259075791043197E-2</v>
      </c>
      <c r="K455" s="65">
        <f t="shared" si="105"/>
        <v>1.4714378446300227E-3</v>
      </c>
      <c r="L455" s="65">
        <f t="shared" si="106"/>
        <v>3.1223853753439141</v>
      </c>
      <c r="M455" s="66">
        <f t="shared" si="107"/>
        <v>3.8412194555256574E-2</v>
      </c>
      <c r="N455" s="66">
        <f t="shared" si="108"/>
        <v>1.5515890485490178</v>
      </c>
      <c r="O455" s="67">
        <f t="shared" si="109"/>
        <v>1.0027584215912841</v>
      </c>
      <c r="P455" s="67">
        <f t="shared" si="110"/>
        <v>-1.9207278245878843E-2</v>
      </c>
    </row>
    <row r="456" spans="1:16">
      <c r="A456" s="68">
        <f t="shared" si="111"/>
        <v>26.165130260521096</v>
      </c>
      <c r="B456" s="71">
        <f t="shared" si="99"/>
        <v>-682.61404155003675</v>
      </c>
      <c r="C456" s="71">
        <f t="shared" si="96"/>
        <v>13.082565130260548</v>
      </c>
      <c r="D456" s="71">
        <f t="shared" si="97"/>
        <v>466133.08323166281</v>
      </c>
      <c r="E456" s="65">
        <f t="shared" si="98"/>
        <v>-1.4644187810432358E-3</v>
      </c>
      <c r="F456" s="65">
        <f t="shared" si="100"/>
        <v>2.8066158787872742E-5</v>
      </c>
      <c r="G456" s="66">
        <f t="shared" si="101"/>
        <v>7.3435470059715917E-4</v>
      </c>
      <c r="H456" s="66">
        <f t="shared" si="102"/>
        <v>3.8316708161949785E-2</v>
      </c>
      <c r="I456" s="67">
        <f t="shared" si="103"/>
        <v>1.0025616602117879</v>
      </c>
      <c r="J456" s="67">
        <f t="shared" si="104"/>
        <v>-1.921448639855064E-2</v>
      </c>
      <c r="K456" s="65">
        <f t="shared" si="105"/>
        <v>1.4646877058066892E-3</v>
      </c>
      <c r="L456" s="65">
        <f t="shared" si="106"/>
        <v>3.1224296084550387</v>
      </c>
      <c r="M456" s="66">
        <f t="shared" si="107"/>
        <v>3.8323744613415825E-2</v>
      </c>
      <c r="N456" s="66">
        <f t="shared" si="108"/>
        <v>1.5516332816601421</v>
      </c>
      <c r="O456" s="67">
        <f t="shared" si="109"/>
        <v>1.0027457698809688</v>
      </c>
      <c r="P456" s="67">
        <f t="shared" si="110"/>
        <v>-1.9163045134754458E-2</v>
      </c>
    </row>
    <row r="457" spans="1:16">
      <c r="A457" s="68">
        <f t="shared" si="111"/>
        <v>26.225050100200455</v>
      </c>
      <c r="B457" s="71">
        <f t="shared" si="99"/>
        <v>-685.7532527580239</v>
      </c>
      <c r="C457" s="71">
        <f t="shared" si="96"/>
        <v>13.112525050100228</v>
      </c>
      <c r="D457" s="71">
        <f t="shared" si="97"/>
        <v>470429.46198139968</v>
      </c>
      <c r="E457" s="65">
        <f t="shared" si="98"/>
        <v>-1.4577174862086719E-3</v>
      </c>
      <c r="F457" s="65">
        <f t="shared" si="100"/>
        <v>2.7873520070090094E-5</v>
      </c>
      <c r="G457" s="66">
        <f t="shared" si="101"/>
        <v>7.3098446030705566E-4</v>
      </c>
      <c r="H457" s="66">
        <f t="shared" si="102"/>
        <v>3.8228714107760686E-2</v>
      </c>
      <c r="I457" s="67">
        <f t="shared" si="103"/>
        <v>1.0025499427422639</v>
      </c>
      <c r="J457" s="67">
        <f t="shared" si="104"/>
        <v>-1.9170104094020524E-2</v>
      </c>
      <c r="K457" s="65">
        <f t="shared" si="105"/>
        <v>1.4579839514616158E-3</v>
      </c>
      <c r="L457" s="65">
        <f t="shared" si="106"/>
        <v>3.1224736377410234</v>
      </c>
      <c r="M457" s="66">
        <f t="shared" si="107"/>
        <v>3.8235702172369102E-2</v>
      </c>
      <c r="N457" s="66">
        <f t="shared" si="108"/>
        <v>1.5516773109461268</v>
      </c>
      <c r="O457" s="67">
        <f t="shared" si="109"/>
        <v>1.0027332050867233</v>
      </c>
      <c r="P457" s="67">
        <f t="shared" si="110"/>
        <v>-1.9119015848769846E-2</v>
      </c>
    </row>
    <row r="458" spans="1:16">
      <c r="A458" s="68">
        <f t="shared" si="111"/>
        <v>26.284969939879815</v>
      </c>
      <c r="B458" s="71">
        <f t="shared" si="99"/>
        <v>-688.8996447403855</v>
      </c>
      <c r="C458" s="71">
        <f t="shared" si="96"/>
        <v>13.142484969939908</v>
      </c>
      <c r="D458" s="71">
        <f t="shared" si="97"/>
        <v>474755.44543461443</v>
      </c>
      <c r="E458" s="65">
        <f t="shared" si="98"/>
        <v>-1.4510621233838254E-3</v>
      </c>
      <c r="F458" s="65">
        <f t="shared" si="100"/>
        <v>2.7682641866084613E-5</v>
      </c>
      <c r="G458" s="66">
        <f t="shared" si="101"/>
        <v>7.2763740930649251E-4</v>
      </c>
      <c r="H458" s="66">
        <f t="shared" si="102"/>
        <v>3.8141124294042025E-2</v>
      </c>
      <c r="I458" s="67">
        <f t="shared" si="103"/>
        <v>1.0025383055421144</v>
      </c>
      <c r="J458" s="67">
        <f t="shared" si="104"/>
        <v>-1.9125927430753181E-2</v>
      </c>
      <c r="K458" s="65">
        <f t="shared" si="105"/>
        <v>1.4513261572023921E-3</v>
      </c>
      <c r="L458" s="65">
        <f t="shared" si="106"/>
        <v>3.1225174646112701</v>
      </c>
      <c r="M458" s="66">
        <f t="shared" si="107"/>
        <v>3.8148064415026155E-2</v>
      </c>
      <c r="N458" s="66">
        <f t="shared" si="108"/>
        <v>1.5517211378163738</v>
      </c>
      <c r="O458" s="67">
        <f t="shared" si="109"/>
        <v>1.0027207264135614</v>
      </c>
      <c r="P458" s="67">
        <f t="shared" si="110"/>
        <v>-1.9075188978522846E-2</v>
      </c>
    </row>
    <row r="459" spans="1:16">
      <c r="A459" s="68">
        <f t="shared" si="111"/>
        <v>26.344889779559175</v>
      </c>
      <c r="B459" s="71">
        <f t="shared" si="99"/>
        <v>-692.05321749712141</v>
      </c>
      <c r="C459" s="71">
        <f t="shared" si="96"/>
        <v>13.172444889779587</v>
      </c>
      <c r="D459" s="71">
        <f t="shared" si="97"/>
        <v>479111.16915249231</v>
      </c>
      <c r="E459" s="65">
        <f t="shared" si="98"/>
        <v>-1.4444522734072464E-3</v>
      </c>
      <c r="F459" s="65">
        <f t="shared" si="100"/>
        <v>2.749350409233945E-5</v>
      </c>
      <c r="G459" s="66">
        <f t="shared" si="101"/>
        <v>7.2431333496654189E-4</v>
      </c>
      <c r="H459" s="66">
        <f t="shared" si="102"/>
        <v>3.8053935934747582E-2</v>
      </c>
      <c r="I459" s="67">
        <f t="shared" si="103"/>
        <v>1.0025267478793312</v>
      </c>
      <c r="J459" s="67">
        <f t="shared" si="104"/>
        <v>-1.9081954975558469E-2</v>
      </c>
      <c r="K459" s="65">
        <f t="shared" si="105"/>
        <v>1.4447139034835367E-3</v>
      </c>
      <c r="L459" s="65">
        <f t="shared" si="106"/>
        <v>3.1225610904621832</v>
      </c>
      <c r="M459" s="66">
        <f t="shared" si="107"/>
        <v>3.8060828550270466E-2</v>
      </c>
      <c r="N459" s="66">
        <f t="shared" si="108"/>
        <v>1.5517647636672867</v>
      </c>
      <c r="O459" s="67">
        <f t="shared" si="109"/>
        <v>1.0027083330755746</v>
      </c>
      <c r="P459" s="67">
        <f t="shared" si="110"/>
        <v>-1.9031563127609934E-2</v>
      </c>
    </row>
    <row r="460" spans="1:16">
      <c r="A460" s="68">
        <f t="shared" si="111"/>
        <v>26.404809619238534</v>
      </c>
      <c r="B460" s="71">
        <f t="shared" si="99"/>
        <v>-695.21397102823187</v>
      </c>
      <c r="C460" s="71">
        <f t="shared" si="96"/>
        <v>13.202404809619267</v>
      </c>
      <c r="D460" s="71">
        <f t="shared" si="97"/>
        <v>483496.7690056003</v>
      </c>
      <c r="E460" s="65">
        <f t="shared" si="98"/>
        <v>-1.4378875218919597E-3</v>
      </c>
      <c r="F460" s="65">
        <f t="shared" si="100"/>
        <v>2.7306086939882623E-5</v>
      </c>
      <c r="G460" s="66">
        <f t="shared" si="101"/>
        <v>7.2101202709397641E-4</v>
      </c>
      <c r="H460" s="66">
        <f t="shared" si="102"/>
        <v>3.7967146269435877E-2</v>
      </c>
      <c r="I460" s="67">
        <f t="shared" si="103"/>
        <v>1.0025152690302368</v>
      </c>
      <c r="J460" s="67">
        <f t="shared" si="104"/>
        <v>-1.9038185308597702E-2</v>
      </c>
      <c r="K460" s="65">
        <f t="shared" si="105"/>
        <v>1.4381467755401635E-3</v>
      </c>
      <c r="L460" s="65">
        <f t="shared" si="106"/>
        <v>3.1226045166773169</v>
      </c>
      <c r="M460" s="66">
        <f t="shared" si="107"/>
        <v>3.7973991812659792E-2</v>
      </c>
      <c r="N460" s="66">
        <f t="shared" si="108"/>
        <v>1.5518081898824203</v>
      </c>
      <c r="O460" s="67">
        <f t="shared" si="109"/>
        <v>1.0026960242958045</v>
      </c>
      <c r="P460" s="67">
        <f t="shared" si="110"/>
        <v>-1.8988136912476302E-2</v>
      </c>
    </row>
    <row r="461" spans="1:16">
      <c r="A461" s="68">
        <f t="shared" si="111"/>
        <v>26.464729458917894</v>
      </c>
      <c r="B461" s="71">
        <f t="shared" si="99"/>
        <v>-698.38190533371665</v>
      </c>
      <c r="C461" s="71">
        <f t="shared" si="96"/>
        <v>13.232364729458947</v>
      </c>
      <c r="D461" s="71">
        <f t="shared" si="97"/>
        <v>487912.38117388578</v>
      </c>
      <c r="E461" s="65">
        <f t="shared" si="98"/>
        <v>-1.4313674591603001E-3</v>
      </c>
      <c r="F461" s="65">
        <f t="shared" si="100"/>
        <v>2.7120370869914655E-5</v>
      </c>
      <c r="G461" s="66">
        <f t="shared" si="101"/>
        <v>7.1773327789780906E-4</v>
      </c>
      <c r="H461" s="66">
        <f t="shared" si="102"/>
        <v>3.7880752562976051E-2</v>
      </c>
      <c r="I461" s="67">
        <f t="shared" si="103"/>
        <v>1.0025038682793719</v>
      </c>
      <c r="J461" s="67">
        <f t="shared" si="104"/>
        <v>-1.8994617023227852E-2</v>
      </c>
      <c r="K461" s="65">
        <f t="shared" si="105"/>
        <v>1.4316243633227031E-3</v>
      </c>
      <c r="L461" s="65">
        <f t="shared" si="106"/>
        <v>3.1226477446275251</v>
      </c>
      <c r="M461" s="66">
        <f t="shared" si="107"/>
        <v>3.7887551462130922E-2</v>
      </c>
      <c r="N461" s="66">
        <f t="shared" si="108"/>
        <v>1.5518514178326286</v>
      </c>
      <c r="O461" s="67">
        <f t="shared" si="109"/>
        <v>1.0026837993061239</v>
      </c>
      <c r="P461" s="67">
        <f t="shared" si="110"/>
        <v>-1.8944908962268088E-2</v>
      </c>
    </row>
    <row r="462" spans="1:16">
      <c r="A462" s="68">
        <f t="shared" si="111"/>
        <v>26.524649298597254</v>
      </c>
      <c r="B462" s="71">
        <f t="shared" si="99"/>
        <v>-701.55702041357574</v>
      </c>
      <c r="C462" s="71">
        <f t="shared" si="96"/>
        <v>13.262324649298627</v>
      </c>
      <c r="D462" s="71">
        <f t="shared" si="97"/>
        <v>492358.14214667777</v>
      </c>
      <c r="E462" s="65">
        <f t="shared" si="98"/>
        <v>-1.4248916801797823E-3</v>
      </c>
      <c r="F462" s="65">
        <f t="shared" si="100"/>
        <v>2.6936336609515568E-5</v>
      </c>
      <c r="G462" s="66">
        <f t="shared" si="101"/>
        <v>7.1447688195636668E-4</v>
      </c>
      <c r="H462" s="66">
        <f t="shared" si="102"/>
        <v>3.7794752105257727E-2</v>
      </c>
      <c r="I462" s="67">
        <f t="shared" si="103"/>
        <v>1.0024925449193816</v>
      </c>
      <c r="J462" s="67">
        <f t="shared" si="104"/>
        <v>-1.8951248725847896E-2</v>
      </c>
      <c r="K462" s="65">
        <f t="shared" si="105"/>
        <v>1.4251462614326658E-3</v>
      </c>
      <c r="L462" s="65">
        <f t="shared" si="106"/>
        <v>3.1226907756711064</v>
      </c>
      <c r="M462" s="66">
        <f t="shared" si="107"/>
        <v>3.7801504783708459E-2</v>
      </c>
      <c r="N462" s="66">
        <f t="shared" si="108"/>
        <v>1.5518944488762101</v>
      </c>
      <c r="O462" s="67">
        <f t="shared" si="109"/>
        <v>1.0026716573471135</v>
      </c>
      <c r="P462" s="67">
        <f t="shared" si="110"/>
        <v>-1.8901877918686565E-2</v>
      </c>
    </row>
    <row r="463" spans="1:16">
      <c r="A463" s="68">
        <f t="shared" si="111"/>
        <v>26.584569138276613</v>
      </c>
      <c r="B463" s="71">
        <f t="shared" si="99"/>
        <v>-704.73931626780939</v>
      </c>
      <c r="C463" s="71">
        <f t="shared" si="96"/>
        <v>13.292284569138307</v>
      </c>
      <c r="D463" s="71">
        <f t="shared" si="97"/>
        <v>496834.18872268643</v>
      </c>
      <c r="E463" s="65">
        <f t="shared" si="98"/>
        <v>-1.4184597844999905E-3</v>
      </c>
      <c r="F463" s="65">
        <f t="shared" si="100"/>
        <v>2.6753965147429787E-5</v>
      </c>
      <c r="G463" s="66">
        <f t="shared" si="101"/>
        <v>7.1124263618489009E-4</v>
      </c>
      <c r="H463" s="66">
        <f t="shared" si="102"/>
        <v>3.7709142210904947E-2</v>
      </c>
      <c r="I463" s="67">
        <f t="shared" si="103"/>
        <v>1.0024812982509077</v>
      </c>
      <c r="J463" s="67">
        <f t="shared" si="104"/>
        <v>-1.890807903574733E-2</v>
      </c>
      <c r="K463" s="65">
        <f t="shared" si="105"/>
        <v>1.4187120690594233E-3</v>
      </c>
      <c r="L463" s="65">
        <f t="shared" si="106"/>
        <v>3.1227336111539485</v>
      </c>
      <c r="M463" s="66">
        <f t="shared" si="107"/>
        <v>3.7715849087217708E-2</v>
      </c>
      <c r="N463" s="66">
        <f t="shared" si="108"/>
        <v>1.5519372843590522</v>
      </c>
      <c r="O463" s="67">
        <f t="shared" si="109"/>
        <v>1.002659597667946</v>
      </c>
      <c r="P463" s="67">
        <f t="shared" si="110"/>
        <v>-1.8859042435844374E-2</v>
      </c>
    </row>
    <row r="464" spans="1:16">
      <c r="A464" s="68">
        <f t="shared" si="111"/>
        <v>26.644488977955973</v>
      </c>
      <c r="B464" s="71">
        <f t="shared" si="99"/>
        <v>-707.92879289641735</v>
      </c>
      <c r="C464" s="71">
        <f t="shared" si="96"/>
        <v>13.322244488977987</v>
      </c>
      <c r="D464" s="71">
        <f t="shared" si="97"/>
        <v>501340.65801000269</v>
      </c>
      <c r="E464" s="65">
        <f t="shared" si="98"/>
        <v>-1.4120713761904642E-3</v>
      </c>
      <c r="F464" s="65">
        <f t="shared" si="100"/>
        <v>2.6573237729927308E-5</v>
      </c>
      <c r="G464" s="66">
        <f t="shared" si="101"/>
        <v>7.0803033980365191E-4</v>
      </c>
      <c r="H464" s="66">
        <f t="shared" si="102"/>
        <v>3.7623920218993946E-2</v>
      </c>
      <c r="I464" s="67">
        <f t="shared" si="103"/>
        <v>1.002470127582479</v>
      </c>
      <c r="J464" s="67">
        <f t="shared" si="104"/>
        <v>-1.8865106584956826E-2</v>
      </c>
      <c r="K464" s="65">
        <f t="shared" si="105"/>
        <v>1.4123213899179898E-3</v>
      </c>
      <c r="L464" s="65">
        <f t="shared" si="106"/>
        <v>3.1227762524096692</v>
      </c>
      <c r="M464" s="66">
        <f t="shared" si="107"/>
        <v>3.7630581707001343E-2</v>
      </c>
      <c r="N464" s="66">
        <f t="shared" si="108"/>
        <v>1.5519799256147728</v>
      </c>
      <c r="O464" s="67">
        <f t="shared" si="109"/>
        <v>1.0026476195262688</v>
      </c>
      <c r="P464" s="67">
        <f t="shared" si="110"/>
        <v>-1.8816401180123753E-2</v>
      </c>
    </row>
    <row r="465" spans="1:16">
      <c r="A465" s="68">
        <f t="shared" si="111"/>
        <v>26.704408817635333</v>
      </c>
      <c r="B465" s="71">
        <f t="shared" si="99"/>
        <v>-711.12545029939974</v>
      </c>
      <c r="C465" s="71">
        <f t="shared" si="96"/>
        <v>13.352204408817666</v>
      </c>
      <c r="D465" s="71">
        <f t="shared" si="97"/>
        <v>505877.68742609891</v>
      </c>
      <c r="E465" s="65">
        <f t="shared" si="98"/>
        <v>-1.4057260637795662E-3</v>
      </c>
      <c r="F465" s="65">
        <f t="shared" si="100"/>
        <v>2.6394135856739526E-5</v>
      </c>
      <c r="G465" s="66">
        <f t="shared" si="101"/>
        <v>7.0483979430657989E-4</v>
      </c>
      <c r="H465" s="66">
        <f t="shared" si="102"/>
        <v>3.7539083492774857E-2</v>
      </c>
      <c r="I465" s="67">
        <f t="shared" si="103"/>
        <v>1.0024590322304059</v>
      </c>
      <c r="J465" s="67">
        <f t="shared" si="104"/>
        <v>-1.8822330018100908E-2</v>
      </c>
      <c r="K465" s="65">
        <f t="shared" si="105"/>
        <v>1.4059738321877892E-3</v>
      </c>
      <c r="L465" s="65">
        <f t="shared" si="106"/>
        <v>3.1228187007597565</v>
      </c>
      <c r="M465" s="66">
        <f t="shared" si="107"/>
        <v>3.7545700001640134E-2</v>
      </c>
      <c r="N465" s="66">
        <f t="shared" si="108"/>
        <v>1.55202237396486</v>
      </c>
      <c r="O465" s="67">
        <f t="shared" si="109"/>
        <v>1.0026357221880897</v>
      </c>
      <c r="P465" s="67">
        <f t="shared" si="110"/>
        <v>-1.8773952830036647E-2</v>
      </c>
    </row>
    <row r="466" spans="1:16">
      <c r="A466" s="68">
        <f t="shared" si="111"/>
        <v>26.764328657314692</v>
      </c>
      <c r="B466" s="71">
        <f t="shared" si="99"/>
        <v>-714.32928847675646</v>
      </c>
      <c r="C466" s="71">
        <f t="shared" si="96"/>
        <v>13.382164328657346</v>
      </c>
      <c r="D466" s="71">
        <f t="shared" si="97"/>
        <v>510445.41469782835</v>
      </c>
      <c r="E466" s="65">
        <f t="shared" si="98"/>
        <v>-1.3994234601943138E-3</v>
      </c>
      <c r="F466" s="65">
        <f t="shared" si="100"/>
        <v>2.6216641277068324E-5</v>
      </c>
      <c r="G466" s="66">
        <f t="shared" si="101"/>
        <v>7.0167080343037902E-4</v>
      </c>
      <c r="H466" s="66">
        <f t="shared" si="102"/>
        <v>3.7454629419397159E-2</v>
      </c>
      <c r="I466" s="67">
        <f t="shared" si="103"/>
        <v>1.0024480115186734</v>
      </c>
      <c r="J466" s="67">
        <f t="shared" si="104"/>
        <v>-1.8779747992252717E-2</v>
      </c>
      <c r="K466" s="65">
        <f t="shared" si="105"/>
        <v>1.3996690084523828E-3</v>
      </c>
      <c r="L466" s="65">
        <f t="shared" si="106"/>
        <v>3.1228609575137063</v>
      </c>
      <c r="M466" s="66">
        <f t="shared" si="107"/>
        <v>3.7461201353677351E-2</v>
      </c>
      <c r="N466" s="66">
        <f t="shared" si="108"/>
        <v>1.5520646307188097</v>
      </c>
      <c r="O466" s="67">
        <f t="shared" si="109"/>
        <v>1.0026239049276626</v>
      </c>
      <c r="P466" s="67">
        <f t="shared" si="110"/>
        <v>-1.8731696076086806E-2</v>
      </c>
    </row>
    <row r="467" spans="1:16">
      <c r="A467" s="68">
        <f t="shared" si="111"/>
        <v>26.824248496994052</v>
      </c>
      <c r="B467" s="71">
        <f t="shared" si="99"/>
        <v>-717.54030742848761</v>
      </c>
      <c r="C467" s="71">
        <f t="shared" si="96"/>
        <v>13.412124248497026</v>
      </c>
      <c r="D467" s="71">
        <f t="shared" si="97"/>
        <v>515043.97786142561</v>
      </c>
      <c r="E467" s="65">
        <f t="shared" si="98"/>
        <v>-1.3931631827011563E-3</v>
      </c>
      <c r="F467" s="65">
        <f t="shared" si="100"/>
        <v>2.6040735985666849E-5</v>
      </c>
      <c r="G467" s="66">
        <f t="shared" si="101"/>
        <v>6.9852317312414289E-4</v>
      </c>
      <c r="H467" s="66">
        <f t="shared" si="102"/>
        <v>3.7370555409638941E-2</v>
      </c>
      <c r="I467" s="67">
        <f t="shared" si="103"/>
        <v>1.0024370647788403</v>
      </c>
      <c r="J467" s="67">
        <f t="shared" si="104"/>
        <v>-1.8737359176790806E-2</v>
      </c>
      <c r="K467" s="65">
        <f t="shared" si="105"/>
        <v>1.3934065356401521E-3</v>
      </c>
      <c r="L467" s="65">
        <f t="shared" si="106"/>
        <v>3.1229030239691595</v>
      </c>
      <c r="M467" s="66">
        <f t="shared" si="107"/>
        <v>3.7377083169347042E-2</v>
      </c>
      <c r="N467" s="66">
        <f t="shared" si="108"/>
        <v>1.552106697174263</v>
      </c>
      <c r="O467" s="67">
        <f t="shared" si="109"/>
        <v>1.0026121670273789</v>
      </c>
      <c r="P467" s="67">
        <f t="shared" si="110"/>
        <v>-1.8689629620633721E-2</v>
      </c>
    </row>
    <row r="468" spans="1:16">
      <c r="A468" s="68">
        <f t="shared" si="111"/>
        <v>26.884168336673412</v>
      </c>
      <c r="B468" s="71">
        <f t="shared" si="99"/>
        <v>-720.75850715459319</v>
      </c>
      <c r="C468" s="71">
        <f t="shared" si="96"/>
        <v>13.442084168336706</v>
      </c>
      <c r="D468" s="71">
        <f t="shared" si="97"/>
        <v>519673.51526250644</v>
      </c>
      <c r="E468" s="65">
        <f t="shared" si="98"/>
        <v>-1.3869448528476794E-3</v>
      </c>
      <c r="F468" s="65">
        <f t="shared" si="100"/>
        <v>2.5866402218990532E-5</v>
      </c>
      <c r="G468" s="66">
        <f t="shared" si="101"/>
        <v>6.9539671151944409E-4</v>
      </c>
      <c r="H468" s="66">
        <f t="shared" si="102"/>
        <v>3.7286858897639746E-2</v>
      </c>
      <c r="I468" s="67">
        <f t="shared" si="103"/>
        <v>1.0024261913499357</v>
      </c>
      <c r="J468" s="67">
        <f t="shared" si="104"/>
        <v>-1.8695162253257853E-2</v>
      </c>
      <c r="K468" s="65">
        <f t="shared" si="105"/>
        <v>1.3871860349659038E-3</v>
      </c>
      <c r="L468" s="65">
        <f t="shared" si="106"/>
        <v>3.1229449014120347</v>
      </c>
      <c r="M468" s="66">
        <f t="shared" si="107"/>
        <v>3.7293342878305887E-2</v>
      </c>
      <c r="N468" s="66">
        <f t="shared" si="108"/>
        <v>1.5521485746171382</v>
      </c>
      <c r="O468" s="67">
        <f t="shared" si="109"/>
        <v>1.0026005077776561</v>
      </c>
      <c r="P468" s="67">
        <f t="shared" si="110"/>
        <v>-1.8647752177758412E-2</v>
      </c>
    </row>
    <row r="469" spans="1:16">
      <c r="A469" s="68">
        <f t="shared" si="111"/>
        <v>26.944088176352771</v>
      </c>
      <c r="B469" s="71">
        <f t="shared" si="99"/>
        <v>-723.9838876550732</v>
      </c>
      <c r="C469" s="71">
        <f t="shared" ref="C469:C520" si="112">A469*$B$3</f>
        <v>13.472044088176386</v>
      </c>
      <c r="D469" s="71">
        <f t="shared" ref="D469:D520" si="113">B469^2+C469^2</f>
        <v>524334.16555606748</v>
      </c>
      <c r="E469" s="65">
        <f t="shared" ref="E469:E520" si="114">$B$1/D469*B469</f>
        <v>-1.3807680964052246E-3</v>
      </c>
      <c r="F469" s="65">
        <f t="shared" si="100"/>
        <v>2.5693622451417022E-5</v>
      </c>
      <c r="G469" s="66">
        <f t="shared" si="101"/>
        <v>6.9229122890089752E-4</v>
      </c>
      <c r="H469" s="66">
        <f t="shared" si="102"/>
        <v>3.7203537340637138E-2</v>
      </c>
      <c r="I469" s="67">
        <f t="shared" si="103"/>
        <v>1.0024153905783599</v>
      </c>
      <c r="J469" s="67">
        <f t="shared" si="104"/>
        <v>-1.8653155915221403E-2</v>
      </c>
      <c r="K469" s="65">
        <f t="shared" si="105"/>
        <v>1.381007131873396E-3</v>
      </c>
      <c r="L469" s="65">
        <f t="shared" si="106"/>
        <v>3.1229865911166619</v>
      </c>
      <c r="M469" s="66">
        <f t="shared" si="107"/>
        <v>3.7209977933368825E-2</v>
      </c>
      <c r="N469" s="66">
        <f t="shared" si="108"/>
        <v>1.5521902643217655</v>
      </c>
      <c r="O469" s="67">
        <f t="shared" si="109"/>
        <v>1.0025889264768304</v>
      </c>
      <c r="P469" s="67">
        <f t="shared" si="110"/>
        <v>-1.8606062473131072E-2</v>
      </c>
    </row>
    <row r="470" spans="1:16">
      <c r="A470" s="68">
        <f t="shared" si="111"/>
        <v>27.004008016032131</v>
      </c>
      <c r="B470" s="71">
        <f t="shared" ref="B470:B520" si="115">$B$2-A470^2*$B$4</f>
        <v>-727.21644892992754</v>
      </c>
      <c r="C470" s="71">
        <f t="shared" si="112"/>
        <v>13.502004008016065</v>
      </c>
      <c r="D470" s="71">
        <f t="shared" si="113"/>
        <v>529026.06770648644</v>
      </c>
      <c r="E470" s="65">
        <f t="shared" si="114"/>
        <v>-1.3746325433124039E-3</v>
      </c>
      <c r="F470" s="65">
        <f t="shared" ref="F470:F520" si="116">$B$1/D470*C470</f>
        <v>2.5522379391533557E-5</v>
      </c>
      <c r="G470" s="66">
        <f t="shared" ref="G470:G520" si="117">A470*F470</f>
        <v>6.8920653767718548E-4</v>
      </c>
      <c r="H470" s="66">
        <f t="shared" ref="H470:H520" si="118">-A470*E470</f>
        <v>3.7120588218706792E-2</v>
      </c>
      <c r="I470" s="67">
        <f t="shared" ref="I470:I520" si="119">A470*H470</f>
        <v>1.002404661817786</v>
      </c>
      <c r="J470" s="67">
        <f t="shared" ref="J470:J520" si="120">-A470*G470</f>
        <v>-1.8611338868136467E-2</v>
      </c>
      <c r="K470" s="65">
        <f t="shared" ref="K470:K520" si="121">SQRT(E470^2+F470^2)</f>
        <v>1.3748694559787607E-3</v>
      </c>
      <c r="L470" s="65">
        <f t="shared" ref="L470:L520" si="122">ATAN2(E470,F470)</f>
        <v>3.1230280943459126</v>
      </c>
      <c r="M470" s="66">
        <f t="shared" ref="M470:M520" si="123">SQRT(G470^2+H470^2)</f>
        <v>3.7126985810248189E-2</v>
      </c>
      <c r="N470" s="66">
        <f t="shared" ref="N470:N520" si="124">ATAN2(G470,H470)</f>
        <v>1.5522317675510162</v>
      </c>
      <c r="O470" s="67">
        <f t="shared" ref="O470:O520" si="125">SQRT(I470^2+J470^2)</f>
        <v>1.0025774224310531</v>
      </c>
      <c r="P470" s="67">
        <f t="shared" ref="P470:P520" si="126">ATAN2(I470,J470)</f>
        <v>-1.8564559243880462E-2</v>
      </c>
    </row>
    <row r="471" spans="1:16">
      <c r="A471" s="68">
        <f t="shared" ref="A471:A520" si="127">A470+$E$6</f>
        <v>27.063927855711491</v>
      </c>
      <c r="B471" s="71">
        <f t="shared" si="115"/>
        <v>-730.45619097915642</v>
      </c>
      <c r="C471" s="71">
        <f t="shared" si="112"/>
        <v>13.531963927855745</v>
      </c>
      <c r="D471" s="71">
        <f t="shared" si="113"/>
        <v>533749.36098752264</v>
      </c>
      <c r="E471" s="65">
        <f t="shared" si="114"/>
        <v>-1.3685378276194924E-3</v>
      </c>
      <c r="F471" s="65">
        <f t="shared" si="116"/>
        <v>2.53526559784904E-5</v>
      </c>
      <c r="G471" s="66">
        <f t="shared" si="117"/>
        <v>6.8614245235253677E-4</v>
      </c>
      <c r="H471" s="66">
        <f t="shared" si="118"/>
        <v>3.7038009034506068E-2</v>
      </c>
      <c r="I471" s="67">
        <f t="shared" si="119"/>
        <v>1.0023940044290627</v>
      </c>
      <c r="J471" s="67">
        <f t="shared" si="120"/>
        <v>-1.8569709829210013E-2</v>
      </c>
      <c r="K471" s="65">
        <f t="shared" si="121"/>
        <v>1.3687726410148047E-3</v>
      </c>
      <c r="L471" s="65">
        <f t="shared" si="122"/>
        <v>3.1230694123513278</v>
      </c>
      <c r="M471" s="66">
        <f t="shared" si="123"/>
        <v>3.7044364007296354E-2</v>
      </c>
      <c r="N471" s="66">
        <f t="shared" si="124"/>
        <v>1.5522730855564315</v>
      </c>
      <c r="O471" s="67">
        <f t="shared" si="125"/>
        <v>1.0025659949541841</v>
      </c>
      <c r="P471" s="67">
        <f t="shared" si="126"/>
        <v>-1.852324123846508E-2</v>
      </c>
    </row>
    <row r="472" spans="1:16">
      <c r="A472" s="68">
        <f t="shared" si="127"/>
        <v>27.12384769539085</v>
      </c>
      <c r="B472" s="71">
        <f t="shared" si="115"/>
        <v>-733.7031138027595</v>
      </c>
      <c r="C472" s="71">
        <f t="shared" si="112"/>
        <v>13.561923847695425</v>
      </c>
      <c r="D472" s="71">
        <f t="shared" si="113"/>
        <v>538504.18498231575</v>
      </c>
      <c r="E472" s="65">
        <f t="shared" si="114"/>
        <v>-1.3624835874336873E-3</v>
      </c>
      <c r="F472" s="65">
        <f t="shared" si="116"/>
        <v>2.5184435378419191E-5</v>
      </c>
      <c r="G472" s="66">
        <f t="shared" si="117"/>
        <v>6.8309878949865518E-4</v>
      </c>
      <c r="H472" s="66">
        <f t="shared" si="118"/>
        <v>3.6955797313021073E-2</v>
      </c>
      <c r="I472" s="67">
        <f t="shared" si="119"/>
        <v>1.0023834177801181</v>
      </c>
      <c r="J472" s="67">
        <f t="shared" si="120"/>
        <v>-1.8528267527267377E-2</v>
      </c>
      <c r="K472" s="65">
        <f t="shared" si="121"/>
        <v>1.3627163247761801E-3</v>
      </c>
      <c r="L472" s="65">
        <f t="shared" si="122"/>
        <v>3.1231105463732471</v>
      </c>
      <c r="M472" s="66">
        <f t="shared" si="123"/>
        <v>3.6962110045251885E-2</v>
      </c>
      <c r="N472" s="66">
        <f t="shared" si="124"/>
        <v>1.5523142195783506</v>
      </c>
      <c r="O472" s="67">
        <f t="shared" si="125"/>
        <v>1.0025546433676884</v>
      </c>
      <c r="P472" s="67">
        <f t="shared" si="126"/>
        <v>-1.848210721654614E-2</v>
      </c>
    </row>
    <row r="473" spans="1:16">
      <c r="A473" s="68">
        <f t="shared" si="127"/>
        <v>27.18376753507021</v>
      </c>
      <c r="B473" s="71">
        <f t="shared" si="115"/>
        <v>-736.95721740073714</v>
      </c>
      <c r="C473" s="71">
        <f t="shared" si="112"/>
        <v>13.591883767535105</v>
      </c>
      <c r="D473" s="71">
        <f t="shared" si="113"/>
        <v>543290.67958338757</v>
      </c>
      <c r="E473" s="65">
        <f t="shared" si="114"/>
        <v>-1.3564694648652159E-3</v>
      </c>
      <c r="F473" s="65">
        <f t="shared" si="116"/>
        <v>2.5017700980914656E-5</v>
      </c>
      <c r="G473" s="66">
        <f t="shared" si="117"/>
        <v>6.80075367727082E-4</v>
      </c>
      <c r="H473" s="66">
        <f t="shared" si="118"/>
        <v>3.6873950601317117E-2</v>
      </c>
      <c r="I473" s="67">
        <f t="shared" si="119"/>
        <v>1.0023729012458669</v>
      </c>
      <c r="J473" s="67">
        <f t="shared" si="120"/>
        <v>-1.8487010702620387E-2</v>
      </c>
      <c r="K473" s="65">
        <f t="shared" si="121"/>
        <v>1.3567001490654062E-3</v>
      </c>
      <c r="L473" s="65">
        <f t="shared" si="122"/>
        <v>3.1231514976409311</v>
      </c>
      <c r="M473" s="66">
        <f t="shared" si="123"/>
        <v>3.6880221466989105E-2</v>
      </c>
      <c r="N473" s="66">
        <f t="shared" si="124"/>
        <v>1.5523551708460346</v>
      </c>
      <c r="O473" s="67">
        <f t="shared" si="125"/>
        <v>1.0025433670005379</v>
      </c>
      <c r="P473" s="67">
        <f t="shared" si="126"/>
        <v>-1.8441155948862128E-2</v>
      </c>
    </row>
    <row r="474" spans="1:16">
      <c r="A474" s="68">
        <f t="shared" si="127"/>
        <v>27.24368737474957</v>
      </c>
      <c r="B474" s="71">
        <f t="shared" si="115"/>
        <v>-740.21850177308909</v>
      </c>
      <c r="C474" s="71">
        <f t="shared" si="112"/>
        <v>13.621843687374785</v>
      </c>
      <c r="D474" s="71">
        <f t="shared" si="113"/>
        <v>548108.98499263998</v>
      </c>
      <c r="E474" s="65">
        <f t="shared" si="114"/>
        <v>-1.3504951059742777E-3</v>
      </c>
      <c r="F474" s="65">
        <f t="shared" si="116"/>
        <v>2.4852436395578699E-5</v>
      </c>
      <c r="G474" s="66">
        <f t="shared" si="117"/>
        <v>6.7707200766199411E-4</v>
      </c>
      <c r="H474" s="66">
        <f t="shared" si="118"/>
        <v>3.6792466468292512E-2</v>
      </c>
      <c r="I474" s="67">
        <f t="shared" si="119"/>
        <v>1.0023624542081175</v>
      </c>
      <c r="J474" s="67">
        <f t="shared" si="120"/>
        <v>-1.8445938106937412E-2</v>
      </c>
      <c r="K474" s="65">
        <f t="shared" si="121"/>
        <v>1.3507237596397242E-3</v>
      </c>
      <c r="L474" s="65">
        <f t="shared" si="122"/>
        <v>3.123192267372688</v>
      </c>
      <c r="M474" s="66">
        <f t="shared" si="123"/>
        <v>3.679869583727103E-2</v>
      </c>
      <c r="N474" s="66">
        <f t="shared" si="124"/>
        <v>1.5523959405777914</v>
      </c>
      <c r="O474" s="67">
        <f t="shared" si="125"/>
        <v>1.0025321651891104</v>
      </c>
      <c r="P474" s="67">
        <f t="shared" si="126"/>
        <v>-1.8400386217105175E-2</v>
      </c>
    </row>
    <row r="475" spans="1:16">
      <c r="A475" s="68">
        <f t="shared" si="127"/>
        <v>27.303607214428929</v>
      </c>
      <c r="B475" s="71">
        <f t="shared" si="115"/>
        <v>-743.48696691981547</v>
      </c>
      <c r="C475" s="71">
        <f t="shared" si="112"/>
        <v>13.651803607214465</v>
      </c>
      <c r="D475" s="71">
        <f t="shared" si="113"/>
        <v>552959.24172135664</v>
      </c>
      <c r="E475" s="65">
        <f t="shared" si="114"/>
        <v>-1.3445601607188044E-3</v>
      </c>
      <c r="F475" s="65">
        <f t="shared" si="116"/>
        <v>2.4688625448625354E-5</v>
      </c>
      <c r="G475" s="66">
        <f t="shared" si="117"/>
        <v>6.7408853191342085E-4</v>
      </c>
      <c r="H475" s="66">
        <f t="shared" si="118"/>
        <v>3.6711342504435668E-2</v>
      </c>
      <c r="I475" s="67">
        <f t="shared" si="119"/>
        <v>1.0023520760554812</v>
      </c>
      <c r="J475" s="67">
        <f t="shared" si="120"/>
        <v>-1.8405048503115085E-2</v>
      </c>
      <c r="K475" s="65">
        <f t="shared" si="121"/>
        <v>1.3447868061587753E-3</v>
      </c>
      <c r="L475" s="65">
        <f t="shared" si="122"/>
        <v>3.1232328567759939</v>
      </c>
      <c r="M475" s="66">
        <f t="shared" si="123"/>
        <v>3.6717530742505576E-2</v>
      </c>
      <c r="N475" s="66">
        <f t="shared" si="124"/>
        <v>1.5524365299810976</v>
      </c>
      <c r="O475" s="67">
        <f t="shared" si="125"/>
        <v>1.0025210372770912</v>
      </c>
      <c r="P475" s="67">
        <f t="shared" si="126"/>
        <v>-1.8359796813798988E-2</v>
      </c>
    </row>
    <row r="476" spans="1:16">
      <c r="A476" s="68">
        <f t="shared" si="127"/>
        <v>27.363527054108289</v>
      </c>
      <c r="B476" s="71">
        <f t="shared" si="115"/>
        <v>-746.76261284091629</v>
      </c>
      <c r="C476" s="71">
        <f t="shared" si="112"/>
        <v>13.681763527054144</v>
      </c>
      <c r="D476" s="71">
        <f t="shared" si="113"/>
        <v>557841.59059020248</v>
      </c>
      <c r="E476" s="65">
        <f t="shared" si="114"/>
        <v>-1.3386642829030251E-3</v>
      </c>
      <c r="F476" s="65">
        <f t="shared" si="116"/>
        <v>2.4526252179545609E-5</v>
      </c>
      <c r="G476" s="66">
        <f t="shared" si="117"/>
        <v>6.7112476505087871E-4</v>
      </c>
      <c r="H476" s="66">
        <f t="shared" si="118"/>
        <v>3.6630576321585395E-2</v>
      </c>
      <c r="I476" s="67">
        <f t="shared" si="119"/>
        <v>1.0023417661832805</v>
      </c>
      <c r="J476" s="67">
        <f t="shared" si="120"/>
        <v>-1.8364340665151788E-2</v>
      </c>
      <c r="K476" s="65">
        <f t="shared" si="121"/>
        <v>1.3388889421330826E-3</v>
      </c>
      <c r="L476" s="65">
        <f t="shared" si="122"/>
        <v>3.1232732670476144</v>
      </c>
      <c r="M476" s="66">
        <f t="shared" si="123"/>
        <v>3.6636723790505032E-2</v>
      </c>
      <c r="N476" s="66">
        <f t="shared" si="124"/>
        <v>1.5524769402527181</v>
      </c>
      <c r="O476" s="67">
        <f t="shared" si="125"/>
        <v>1.0025099826153774</v>
      </c>
      <c r="P476" s="67">
        <f t="shared" si="126"/>
        <v>-1.8319386542178483E-2</v>
      </c>
    </row>
    <row r="477" spans="1:16">
      <c r="A477" s="68">
        <f t="shared" si="127"/>
        <v>27.423446893787649</v>
      </c>
      <c r="B477" s="71">
        <f t="shared" si="115"/>
        <v>-750.04543953639143</v>
      </c>
      <c r="C477" s="71">
        <f t="shared" si="112"/>
        <v>13.711723446893824</v>
      </c>
      <c r="D477" s="71">
        <f t="shared" si="113"/>
        <v>562756.17272922269</v>
      </c>
      <c r="E477" s="65">
        <f t="shared" si="114"/>
        <v>-1.3328071301268256E-3</v>
      </c>
      <c r="F477" s="65">
        <f t="shared" si="116"/>
        <v>2.4365300837830871E-5</v>
      </c>
      <c r="G477" s="66">
        <f t="shared" si="117"/>
        <v>6.6818053357741455E-4</v>
      </c>
      <c r="H477" s="66">
        <f t="shared" si="118"/>
        <v>3.6550165552694525E-2</v>
      </c>
      <c r="I477" s="67">
        <f t="shared" si="119"/>
        <v>1.0023315239934649</v>
      </c>
      <c r="J477" s="67">
        <f t="shared" si="120"/>
        <v>-1.8323813378022923E-2</v>
      </c>
      <c r="K477" s="65">
        <f t="shared" si="121"/>
        <v>1.3330298248733308E-3</v>
      </c>
      <c r="L477" s="65">
        <f t="shared" si="122"/>
        <v>3.1233134993737219</v>
      </c>
      <c r="M477" s="66">
        <f t="shared" si="123"/>
        <v>3.6556272610248838E-2</v>
      </c>
      <c r="N477" s="66">
        <f t="shared" si="124"/>
        <v>1.5525171725788256</v>
      </c>
      <c r="O477" s="67">
        <f t="shared" si="125"/>
        <v>1.0024990005619829</v>
      </c>
      <c r="P477" s="67">
        <f t="shared" si="126"/>
        <v>-1.8279154216070972E-2</v>
      </c>
    </row>
    <row r="478" spans="1:16">
      <c r="A478" s="68">
        <f t="shared" si="127"/>
        <v>27.483366733467008</v>
      </c>
      <c r="B478" s="71">
        <f t="shared" si="115"/>
        <v>-753.335447006241</v>
      </c>
      <c r="C478" s="71">
        <f t="shared" si="112"/>
        <v>13.741683366733504</v>
      </c>
      <c r="D478" s="71">
        <f t="shared" si="113"/>
        <v>567703.12957784452</v>
      </c>
      <c r="E478" s="65">
        <f t="shared" si="114"/>
        <v>-1.3269883637358779E-3</v>
      </c>
      <c r="F478" s="65">
        <f t="shared" si="116"/>
        <v>2.420575587975373E-5</v>
      </c>
      <c r="G478" s="66">
        <f t="shared" si="117"/>
        <v>6.6525566590404709E-4</v>
      </c>
      <c r="H478" s="66">
        <f t="shared" si="118"/>
        <v>3.6470107851596441E-2</v>
      </c>
      <c r="I478" s="67">
        <f t="shared" si="119"/>
        <v>1.0023213488945195</v>
      </c>
      <c r="J478" s="67">
        <f t="shared" si="120"/>
        <v>-1.8283465437557728E-2</v>
      </c>
      <c r="K478" s="65">
        <f t="shared" si="121"/>
        <v>1.3272091154404165E-3</v>
      </c>
      <c r="L478" s="65">
        <f t="shared" si="122"/>
        <v>3.1233535549300142</v>
      </c>
      <c r="M478" s="66">
        <f t="shared" si="123"/>
        <v>3.6476174851649314E-2</v>
      </c>
      <c r="N478" s="66">
        <f t="shared" si="124"/>
        <v>1.5525572281351177</v>
      </c>
      <c r="O478" s="67">
        <f t="shared" si="125"/>
        <v>1.0024880904819444</v>
      </c>
      <c r="P478" s="67">
        <f t="shared" si="126"/>
        <v>-1.8239098659778966E-2</v>
      </c>
    </row>
    <row r="479" spans="1:16">
      <c r="A479" s="68">
        <f t="shared" si="127"/>
        <v>27.543286573146368</v>
      </c>
      <c r="B479" s="71">
        <f t="shared" si="115"/>
        <v>-756.632635250465</v>
      </c>
      <c r="C479" s="71">
        <f t="shared" si="112"/>
        <v>13.771643286573184</v>
      </c>
      <c r="D479" s="71">
        <f t="shared" si="113"/>
        <v>572682.60288487584</v>
      </c>
      <c r="E479" s="65">
        <f t="shared" si="114"/>
        <v>-1.3212076487725398E-3</v>
      </c>
      <c r="F479" s="65">
        <f t="shared" si="116"/>
        <v>2.4047601965205224E-5</v>
      </c>
      <c r="G479" s="66">
        <f t="shared" si="117"/>
        <v>6.623499923246052E-4</v>
      </c>
      <c r="H479" s="66">
        <f t="shared" si="118"/>
        <v>3.6390400892774982E-2</v>
      </c>
      <c r="I479" s="67">
        <f t="shared" si="119"/>
        <v>1.0023112403013827</v>
      </c>
      <c r="J479" s="67">
        <f t="shared" si="120"/>
        <v>-1.82432956503179E-2</v>
      </c>
      <c r="K479" s="65">
        <f t="shared" si="121"/>
        <v>1.3214264785962706E-3</v>
      </c>
      <c r="L479" s="65">
        <f t="shared" si="122"/>
        <v>3.1233934348818284</v>
      </c>
      <c r="M479" s="66">
        <f t="shared" si="123"/>
        <v>3.6396428185320746E-2</v>
      </c>
      <c r="N479" s="66">
        <f t="shared" si="124"/>
        <v>1.5525971080869321</v>
      </c>
      <c r="O479" s="67">
        <f t="shared" si="125"/>
        <v>1.0024772517472311</v>
      </c>
      <c r="P479" s="67">
        <f t="shared" si="126"/>
        <v>-1.819921870796452E-2</v>
      </c>
    </row>
    <row r="480" spans="1:16">
      <c r="A480" s="68">
        <f t="shared" si="127"/>
        <v>27.603206412825728</v>
      </c>
      <c r="B480" s="71">
        <f t="shared" si="115"/>
        <v>-759.93700426906332</v>
      </c>
      <c r="C480" s="71">
        <f t="shared" si="112"/>
        <v>13.801603206412864</v>
      </c>
      <c r="D480" s="71">
        <f t="shared" si="113"/>
        <v>577694.73470850568</v>
      </c>
      <c r="E480" s="65">
        <f t="shared" si="114"/>
        <v>-1.3154646539275E-3</v>
      </c>
      <c r="F480" s="65">
        <f t="shared" si="116"/>
        <v>2.3890823954587197E-5</v>
      </c>
      <c r="G480" s="66">
        <f t="shared" si="117"/>
        <v>6.5946334499095182E-4</v>
      </c>
      <c r="H480" s="66">
        <f t="shared" si="118"/>
        <v>3.6311042371137144E-2</v>
      </c>
      <c r="I480" s="67">
        <f t="shared" si="119"/>
        <v>1.0023011976353595</v>
      </c>
      <c r="J480" s="67">
        <f t="shared" si="120"/>
        <v>-1.8203302833477746E-2</v>
      </c>
      <c r="K480" s="65">
        <f t="shared" si="121"/>
        <v>1.3156815827554274E-3</v>
      </c>
      <c r="L480" s="65">
        <f t="shared" si="122"/>
        <v>3.1234331403842579</v>
      </c>
      <c r="M480" s="66">
        <f t="shared" si="123"/>
        <v>3.6317030302351318E-2</v>
      </c>
      <c r="N480" s="66">
        <f t="shared" si="124"/>
        <v>1.5526368135893616</v>
      </c>
      <c r="O480" s="67">
        <f t="shared" si="125"/>
        <v>1.0024664837366501</v>
      </c>
      <c r="P480" s="67">
        <f t="shared" si="126"/>
        <v>-1.8159513205535115E-2</v>
      </c>
    </row>
    <row r="481" spans="1:16">
      <c r="A481" s="68">
        <f t="shared" si="127"/>
        <v>27.663126252505087</v>
      </c>
      <c r="B481" s="71">
        <f t="shared" si="115"/>
        <v>-763.24855406203619</v>
      </c>
      <c r="C481" s="71">
        <f t="shared" si="112"/>
        <v>13.831563126252544</v>
      </c>
      <c r="D481" s="71">
        <f t="shared" si="113"/>
        <v>582739.66741630447</v>
      </c>
      <c r="E481" s="65">
        <f t="shared" si="114"/>
        <v>-1.3097590514921608E-3</v>
      </c>
      <c r="F481" s="65">
        <f t="shared" si="116"/>
        <v>2.3735406905758805E-5</v>
      </c>
      <c r="G481" s="66">
        <f t="shared" si="117"/>
        <v>6.5659555788858694E-4</v>
      </c>
      <c r="H481" s="66">
        <f t="shared" si="118"/>
        <v>3.6232030001788956E-2</v>
      </c>
      <c r="I481" s="67">
        <f t="shared" si="119"/>
        <v>1.0022912203240399</v>
      </c>
      <c r="J481" s="67">
        <f t="shared" si="120"/>
        <v>-1.8163485814705994E-2</v>
      </c>
      <c r="K481" s="65">
        <f t="shared" si="121"/>
        <v>1.3099740999373334E-3</v>
      </c>
      <c r="L481" s="65">
        <f t="shared" si="122"/>
        <v>3.1234726725822619</v>
      </c>
      <c r="M481" s="66">
        <f t="shared" si="123"/>
        <v>3.6237978914078164E-2</v>
      </c>
      <c r="N481" s="66">
        <f t="shared" si="124"/>
        <v>1.5526763457873656</v>
      </c>
      <c r="O481" s="67">
        <f t="shared" si="125"/>
        <v>1.0024557858357617</v>
      </c>
      <c r="P481" s="67">
        <f t="shared" si="126"/>
        <v>-1.8119981007531035E-2</v>
      </c>
    </row>
    <row r="482" spans="1:16">
      <c r="A482" s="68">
        <f t="shared" si="127"/>
        <v>27.723046092184447</v>
      </c>
      <c r="B482" s="71">
        <f t="shared" si="115"/>
        <v>-766.56728462938338</v>
      </c>
      <c r="C482" s="71">
        <f t="shared" si="112"/>
        <v>13.861523046092223</v>
      </c>
      <c r="D482" s="71">
        <f t="shared" si="113"/>
        <v>587817.54368522333</v>
      </c>
      <c r="E482" s="65">
        <f t="shared" si="114"/>
        <v>-1.304090517311747E-3</v>
      </c>
      <c r="F482" s="65">
        <f t="shared" si="116"/>
        <v>2.3581336071036146E-5</v>
      </c>
      <c r="G482" s="66">
        <f t="shared" si="117"/>
        <v>6.5374646681262672E-4</v>
      </c>
      <c r="H482" s="66">
        <f t="shared" si="118"/>
        <v>3.6153361519814221E-2</v>
      </c>
      <c r="I482" s="67">
        <f t="shared" si="119"/>
        <v>1.0022813078012172</v>
      </c>
      <c r="J482" s="67">
        <f t="shared" si="120"/>
        <v>-1.8123843432049182E-2</v>
      </c>
      <c r="K482" s="65">
        <f t="shared" si="121"/>
        <v>1.304303705719383E-3</v>
      </c>
      <c r="L482" s="65">
        <f t="shared" si="122"/>
        <v>3.1235120326107788</v>
      </c>
      <c r="M482" s="66">
        <f t="shared" si="123"/>
        <v>3.6159271751865438E-2</v>
      </c>
      <c r="N482" s="66">
        <f t="shared" si="124"/>
        <v>1.5527157058158825</v>
      </c>
      <c r="O482" s="67">
        <f t="shared" si="125"/>
        <v>1.0024451574367885</v>
      </c>
      <c r="P482" s="67">
        <f t="shared" si="126"/>
        <v>-1.808062097901425E-2</v>
      </c>
    </row>
    <row r="483" spans="1:16">
      <c r="A483" s="68">
        <f t="shared" si="127"/>
        <v>27.782965931863806</v>
      </c>
      <c r="B483" s="71">
        <f t="shared" si="115"/>
        <v>-769.89319597110489</v>
      </c>
      <c r="C483" s="71">
        <f t="shared" si="112"/>
        <v>13.891482965931903</v>
      </c>
      <c r="D483" s="71">
        <f t="shared" si="113"/>
        <v>592928.50650159479</v>
      </c>
      <c r="E483" s="65">
        <f t="shared" si="114"/>
        <v>-1.2984587307391235E-3</v>
      </c>
      <c r="F483" s="65">
        <f t="shared" si="116"/>
        <v>2.342859689424384E-5</v>
      </c>
      <c r="G483" s="66">
        <f t="shared" si="117"/>
        <v>6.5091590934414681E-4</v>
      </c>
      <c r="H483" s="66">
        <f t="shared" si="118"/>
        <v>3.6075034680056184E-2</v>
      </c>
      <c r="I483" s="67">
        <f t="shared" si="119"/>
        <v>1.0022714595068063</v>
      </c>
      <c r="J483" s="67">
        <f t="shared" si="120"/>
        <v>-1.8084374533816581E-2</v>
      </c>
      <c r="K483" s="65">
        <f t="shared" si="121"/>
        <v>1.2986700791906651E-3</v>
      </c>
      <c r="L483" s="65">
        <f t="shared" si="122"/>
        <v>3.1235512215948344</v>
      </c>
      <c r="M483" s="66">
        <f t="shared" si="123"/>
        <v>3.6080906566885118E-2</v>
      </c>
      <c r="N483" s="66">
        <f t="shared" si="124"/>
        <v>1.5527548947999379</v>
      </c>
      <c r="O483" s="67">
        <f t="shared" si="125"/>
        <v>1.0024345979385303</v>
      </c>
      <c r="P483" s="67">
        <f t="shared" si="126"/>
        <v>-1.8041431994958754E-2</v>
      </c>
    </row>
    <row r="484" spans="1:16">
      <c r="A484" s="68">
        <f t="shared" si="127"/>
        <v>27.842885771543166</v>
      </c>
      <c r="B484" s="71">
        <f t="shared" si="115"/>
        <v>-773.22628808720094</v>
      </c>
      <c r="C484" s="71">
        <f t="shared" si="112"/>
        <v>13.921442885771583</v>
      </c>
      <c r="D484" s="71">
        <f t="shared" si="113"/>
        <v>598072.69916113291</v>
      </c>
      <c r="E484" s="65">
        <f t="shared" si="114"/>
        <v>-1.2928633745893125E-3</v>
      </c>
      <c r="F484" s="65">
        <f t="shared" si="116"/>
        <v>2.3277175007817677E-5</v>
      </c>
      <c r="G484" s="66">
        <f t="shared" si="117"/>
        <v>6.4810372482688701E-4</v>
      </c>
      <c r="H484" s="66">
        <f t="shared" si="118"/>
        <v>3.5997047256902052E-2</v>
      </c>
      <c r="I484" s="67">
        <f t="shared" si="119"/>
        <v>1.0022616748867652</v>
      </c>
      <c r="J484" s="67">
        <f t="shared" si="120"/>
        <v>-1.8045077978466662E-2</v>
      </c>
      <c r="K484" s="65">
        <f t="shared" si="121"/>
        <v>1.2930729029064097E-3</v>
      </c>
      <c r="L484" s="65">
        <f t="shared" si="122"/>
        <v>3.123590240649651</v>
      </c>
      <c r="M484" s="66">
        <f t="shared" si="123"/>
        <v>3.6002881129900896E-2</v>
      </c>
      <c r="N484" s="66">
        <f t="shared" si="124"/>
        <v>1.5527939138547544</v>
      </c>
      <c r="O484" s="67">
        <f t="shared" si="125"/>
        <v>1.0024241067462776</v>
      </c>
      <c r="P484" s="67">
        <f t="shared" si="126"/>
        <v>-1.8002412940142317E-2</v>
      </c>
    </row>
    <row r="485" spans="1:16">
      <c r="A485" s="68">
        <f t="shared" si="127"/>
        <v>27.902805611222526</v>
      </c>
      <c r="B485" s="71">
        <f t="shared" si="115"/>
        <v>-776.56656097767132</v>
      </c>
      <c r="C485" s="71">
        <f t="shared" si="112"/>
        <v>13.951402805611263</v>
      </c>
      <c r="D485" s="71">
        <f t="shared" si="113"/>
        <v>603250.26526893175</v>
      </c>
      <c r="E485" s="65">
        <f t="shared" si="114"/>
        <v>-1.2873041350947012E-3</v>
      </c>
      <c r="F485" s="65">
        <f t="shared" si="116"/>
        <v>2.3127056229957337E-5</v>
      </c>
      <c r="G485" s="66">
        <f t="shared" si="117"/>
        <v>6.4530975434431244E-4</v>
      </c>
      <c r="H485" s="66">
        <f t="shared" si="118"/>
        <v>3.5919397044070392E-2</v>
      </c>
      <c r="I485" s="67">
        <f t="shared" si="119"/>
        <v>1.0022519533930172</v>
      </c>
      <c r="J485" s="67">
        <f t="shared" si="120"/>
        <v>-1.8005952634495111E-2</v>
      </c>
      <c r="K485" s="65">
        <f t="shared" si="121"/>
        <v>1.2875118628431275E-3</v>
      </c>
      <c r="L485" s="65">
        <f t="shared" si="122"/>
        <v>3.1236290908807534</v>
      </c>
      <c r="M485" s="66">
        <f t="shared" si="123"/>
        <v>3.5925193231054788E-2</v>
      </c>
      <c r="N485" s="66">
        <f t="shared" si="124"/>
        <v>1.5528327640858568</v>
      </c>
      <c r="O485" s="67">
        <f t="shared" si="125"/>
        <v>1.002413683271729</v>
      </c>
      <c r="P485" s="67">
        <f t="shared" si="126"/>
        <v>-1.7963562709039732E-2</v>
      </c>
    </row>
    <row r="486" spans="1:16">
      <c r="A486" s="68">
        <f t="shared" si="127"/>
        <v>27.962725450901885</v>
      </c>
      <c r="B486" s="71">
        <f t="shared" si="115"/>
        <v>-779.91401464251601</v>
      </c>
      <c r="C486" s="71">
        <f t="shared" si="112"/>
        <v>13.981362725450943</v>
      </c>
      <c r="D486" s="71">
        <f t="shared" si="113"/>
        <v>608461.34873946733</v>
      </c>
      <c r="E486" s="65">
        <f t="shared" si="114"/>
        <v>-1.2817807018609194E-3</v>
      </c>
      <c r="F486" s="65">
        <f t="shared" si="116"/>
        <v>2.2978226561828041E-5</v>
      </c>
      <c r="G486" s="66">
        <f t="shared" si="117"/>
        <v>6.4253384069701866E-4</v>
      </c>
      <c r="H486" s="66">
        <f t="shared" si="118"/>
        <v>3.5842081854401214E-2</v>
      </c>
      <c r="I486" s="67">
        <f t="shared" si="119"/>
        <v>1.0022422944833735</v>
      </c>
      <c r="J486" s="67">
        <f t="shared" si="120"/>
        <v>-1.796699738032426E-2</v>
      </c>
      <c r="K486" s="65">
        <f t="shared" si="121"/>
        <v>1.2819866483544193E-3</v>
      </c>
      <c r="L486" s="65">
        <f t="shared" si="122"/>
        <v>3.1236677733840756</v>
      </c>
      <c r="M486" s="66">
        <f t="shared" si="123"/>
        <v>3.5847840679656531E-2</v>
      </c>
      <c r="N486" s="66">
        <f t="shared" si="124"/>
        <v>1.5528714465891793</v>
      </c>
      <c r="O486" s="67">
        <f t="shared" si="125"/>
        <v>1.0024033269329078</v>
      </c>
      <c r="P486" s="67">
        <f t="shared" si="126"/>
        <v>-1.7924880205717347E-2</v>
      </c>
    </row>
    <row r="487" spans="1:16">
      <c r="A487" s="68">
        <f t="shared" si="127"/>
        <v>28.022645290581245</v>
      </c>
      <c r="B487" s="71">
        <f t="shared" si="115"/>
        <v>-783.26864908173525</v>
      </c>
      <c r="C487" s="71">
        <f t="shared" si="112"/>
        <v>14.011322645290623</v>
      </c>
      <c r="D487" s="71">
        <f t="shared" si="113"/>
        <v>613706.09379659698</v>
      </c>
      <c r="E487" s="65">
        <f t="shared" si="114"/>
        <v>-1.2762927678233826E-3</v>
      </c>
      <c r="F487" s="65">
        <f t="shared" si="116"/>
        <v>2.283067218481042E-5</v>
      </c>
      <c r="G487" s="66">
        <f t="shared" si="117"/>
        <v>6.3977582838048192E-4</v>
      </c>
      <c r="H487" s="66">
        <f t="shared" si="118"/>
        <v>3.5765099519648819E-2</v>
      </c>
      <c r="I487" s="67">
        <f t="shared" si="119"/>
        <v>1.0022326976214566</v>
      </c>
      <c r="J487" s="67">
        <f t="shared" si="120"/>
        <v>-1.7928211104194028E-2</v>
      </c>
      <c r="K487" s="65">
        <f t="shared" si="121"/>
        <v>1.2764969521274546E-3</v>
      </c>
      <c r="L487" s="65">
        <f t="shared" si="122"/>
        <v>3.1237062892460639</v>
      </c>
      <c r="M487" s="66">
        <f t="shared" si="123"/>
        <v>3.5770821303975735E-2</v>
      </c>
      <c r="N487" s="66">
        <f t="shared" si="124"/>
        <v>1.5529099624511675</v>
      </c>
      <c r="O487" s="67">
        <f t="shared" si="125"/>
        <v>1.002393037154079</v>
      </c>
      <c r="P487" s="67">
        <f t="shared" si="126"/>
        <v>-1.7886364343729064E-2</v>
      </c>
    </row>
    <row r="488" spans="1:16">
      <c r="A488" s="68">
        <f t="shared" si="127"/>
        <v>28.082565130260605</v>
      </c>
      <c r="B488" s="71">
        <f t="shared" si="115"/>
        <v>-786.63046429532881</v>
      </c>
      <c r="C488" s="71">
        <f t="shared" si="112"/>
        <v>14.041282565130302</v>
      </c>
      <c r="D488" s="71">
        <f t="shared" si="113"/>
        <v>618984.64497355837</v>
      </c>
      <c r="E488" s="65">
        <f t="shared" si="114"/>
        <v>-1.2708400292044915E-3</v>
      </c>
      <c r="F488" s="65">
        <f t="shared" si="116"/>
        <v>2.2684379457797559E-5</v>
      </c>
      <c r="G488" s="66">
        <f t="shared" si="117"/>
        <v>6.3703556356314568E-4</v>
      </c>
      <c r="H488" s="66">
        <f t="shared" si="118"/>
        <v>3.5688447890277426E-2</v>
      </c>
      <c r="I488" s="67">
        <f t="shared" si="119"/>
        <v>1.0022231622766276</v>
      </c>
      <c r="J488" s="67">
        <f t="shared" si="120"/>
        <v>-1.7889592704054307E-2</v>
      </c>
      <c r="K488" s="65">
        <f t="shared" si="121"/>
        <v>1.2710424701401044E-3</v>
      </c>
      <c r="L488" s="65">
        <f t="shared" si="122"/>
        <v>3.1237446395437796</v>
      </c>
      <c r="M488" s="66">
        <f t="shared" si="123"/>
        <v>3.5694132951036801E-2</v>
      </c>
      <c r="N488" s="66">
        <f t="shared" si="124"/>
        <v>1.552948312748883</v>
      </c>
      <c r="O488" s="67">
        <f t="shared" si="125"/>
        <v>1.0023828133656723</v>
      </c>
      <c r="P488" s="67">
        <f t="shared" si="126"/>
        <v>-1.7848014046013657E-2</v>
      </c>
    </row>
    <row r="489" spans="1:16">
      <c r="A489" s="68">
        <f t="shared" si="127"/>
        <v>28.142484969939964</v>
      </c>
      <c r="B489" s="71">
        <f t="shared" si="115"/>
        <v>-789.9994602832968</v>
      </c>
      <c r="C489" s="71">
        <f t="shared" si="112"/>
        <v>14.071242484969982</v>
      </c>
      <c r="D489" s="71">
        <f t="shared" si="113"/>
        <v>624297.14711297106</v>
      </c>
      <c r="E489" s="65">
        <f t="shared" si="114"/>
        <v>-1.2654221854714654E-3</v>
      </c>
      <c r="F489" s="65">
        <f t="shared" si="116"/>
        <v>2.2539334914538206E-5</v>
      </c>
      <c r="G489" s="66">
        <f t="shared" si="117"/>
        <v>6.3431289406483459E-4</v>
      </c>
      <c r="H489" s="66">
        <f t="shared" si="118"/>
        <v>3.5612124835259301E-2</v>
      </c>
      <c r="I489" s="67">
        <f t="shared" si="119"/>
        <v>1.0022136879239105</v>
      </c>
      <c r="J489" s="67">
        <f t="shared" si="120"/>
        <v>-1.7851141087458729E-2</v>
      </c>
      <c r="K489" s="65">
        <f t="shared" si="121"/>
        <v>1.2656229016187127E-3</v>
      </c>
      <c r="L489" s="65">
        <f t="shared" si="122"/>
        <v>3.1237828253449997</v>
      </c>
      <c r="M489" s="66">
        <f t="shared" si="123"/>
        <v>3.5617773486416426E-2</v>
      </c>
      <c r="N489" s="66">
        <f t="shared" si="124"/>
        <v>1.5529864985501032</v>
      </c>
      <c r="O489" s="67">
        <f t="shared" si="125"/>
        <v>1.0023726550042005</v>
      </c>
      <c r="P489" s="67">
        <f t="shared" si="126"/>
        <v>-1.7809828244793404E-2</v>
      </c>
    </row>
    <row r="490" spans="1:16">
      <c r="A490" s="68">
        <f t="shared" si="127"/>
        <v>28.202404809619324</v>
      </c>
      <c r="B490" s="71">
        <f t="shared" si="115"/>
        <v>-793.37563704563922</v>
      </c>
      <c r="C490" s="71">
        <f t="shared" si="112"/>
        <v>14.101202404809662</v>
      </c>
      <c r="D490" s="71">
        <f t="shared" si="113"/>
        <v>629643.74536683527</v>
      </c>
      <c r="E490" s="65">
        <f t="shared" si="114"/>
        <v>-1.260038939294811E-3</v>
      </c>
      <c r="F490" s="65">
        <f t="shared" si="116"/>
        <v>2.2395525261025492E-5</v>
      </c>
      <c r="G490" s="66">
        <f t="shared" si="117"/>
        <v>6.3160766933549638E-4</v>
      </c>
      <c r="H490" s="66">
        <f t="shared" si="118"/>
        <v>3.553612824187561E-2</v>
      </c>
      <c r="I490" s="67">
        <f t="shared" si="119"/>
        <v>1.0022042740439219</v>
      </c>
      <c r="J490" s="67">
        <f t="shared" si="120"/>
        <v>-1.7812855171459856E-2</v>
      </c>
      <c r="K490" s="65">
        <f t="shared" si="121"/>
        <v>1.2602379489965018E-3</v>
      </c>
      <c r="L490" s="65">
        <f t="shared" si="122"/>
        <v>3.1238208477083189</v>
      </c>
      <c r="M490" s="66">
        <f t="shared" si="123"/>
        <v>3.5541740794043736E-2</v>
      </c>
      <c r="N490" s="66">
        <f t="shared" si="124"/>
        <v>1.5530245209134226</v>
      </c>
      <c r="O490" s="67">
        <f t="shared" si="125"/>
        <v>1.0023625615121825</v>
      </c>
      <c r="P490" s="67">
        <f t="shared" si="126"/>
        <v>-1.7771805881474069E-2</v>
      </c>
    </row>
    <row r="491" spans="1:16">
      <c r="A491" s="68">
        <f t="shared" si="127"/>
        <v>28.262324649298684</v>
      </c>
      <c r="B491" s="71">
        <f t="shared" si="115"/>
        <v>-796.75899458235597</v>
      </c>
      <c r="C491" s="71">
        <f t="shared" si="112"/>
        <v>14.131162324649342</v>
      </c>
      <c r="D491" s="71">
        <f t="shared" si="113"/>
        <v>635024.58519653243</v>
      </c>
      <c r="E491" s="65">
        <f t="shared" si="114"/>
        <v>-1.2546899965074087E-3</v>
      </c>
      <c r="F491" s="65">
        <f t="shared" si="116"/>
        <v>2.2252937372930087E-5</v>
      </c>
      <c r="G491" s="66">
        <f t="shared" si="117"/>
        <v>6.2891974043426189E-4</v>
      </c>
      <c r="H491" s="66">
        <f t="shared" si="118"/>
        <v>3.5460456015519816E-2</v>
      </c>
      <c r="I491" s="67">
        <f t="shared" si="119"/>
        <v>1.0021949201227975</v>
      </c>
      <c r="J491" s="67">
        <f t="shared" si="120"/>
        <v>-1.7774733882505771E-2</v>
      </c>
      <c r="K491" s="65">
        <f t="shared" si="121"/>
        <v>1.2548873178725988E-3</v>
      </c>
      <c r="L491" s="65">
        <f t="shared" si="122"/>
        <v>3.1238587076832469</v>
      </c>
      <c r="M491" s="66">
        <f t="shared" si="123"/>
        <v>3.5466032776003062E-2</v>
      </c>
      <c r="N491" s="66">
        <f t="shared" si="124"/>
        <v>1.5530623808883504</v>
      </c>
      <c r="O491" s="67">
        <f t="shared" si="125"/>
        <v>1.0023525323380664</v>
      </c>
      <c r="P491" s="67">
        <f t="shared" si="126"/>
        <v>-1.7733945906546193E-2</v>
      </c>
    </row>
    <row r="492" spans="1:16">
      <c r="A492" s="68">
        <f t="shared" si="127"/>
        <v>28.322244488978043</v>
      </c>
      <c r="B492" s="71">
        <f t="shared" si="115"/>
        <v>-800.14953289344714</v>
      </c>
      <c r="C492" s="71">
        <f t="shared" si="112"/>
        <v>14.161122244489022</v>
      </c>
      <c r="D492" s="71">
        <f t="shared" si="113"/>
        <v>640439.81237282511</v>
      </c>
      <c r="E492" s="65">
        <f t="shared" si="114"/>
        <v>-1.2493750660642075E-3</v>
      </c>
      <c r="F492" s="65">
        <f t="shared" si="116"/>
        <v>2.2111558293077003E-5</v>
      </c>
      <c r="G492" s="66">
        <f t="shared" si="117"/>
        <v>6.2624896000881695E-4</v>
      </c>
      <c r="H492" s="66">
        <f t="shared" si="118"/>
        <v>3.5385106079503584E-2</v>
      </c>
      <c r="I492" s="67">
        <f t="shared" si="119"/>
        <v>1.0021856256521238</v>
      </c>
      <c r="J492" s="67">
        <f t="shared" si="120"/>
        <v>-1.7736776156337945E-2</v>
      </c>
      <c r="K492" s="65">
        <f t="shared" si="121"/>
        <v>1.2495707169716691E-3</v>
      </c>
      <c r="L492" s="65">
        <f t="shared" si="122"/>
        <v>3.1238964063103056</v>
      </c>
      <c r="M492" s="66">
        <f t="shared" si="123"/>
        <v>3.5390647352339204E-2</v>
      </c>
      <c r="N492" s="66">
        <f t="shared" si="124"/>
        <v>1.5531000795154091</v>
      </c>
      <c r="O492" s="67">
        <f t="shared" si="125"/>
        <v>1.0023425669361543</v>
      </c>
      <c r="P492" s="67">
        <f t="shared" si="126"/>
        <v>-1.7696247279487556E-2</v>
      </c>
    </row>
    <row r="493" spans="1:16">
      <c r="A493" s="68">
        <f t="shared" si="127"/>
        <v>28.382164328657403</v>
      </c>
      <c r="B493" s="71">
        <f t="shared" si="115"/>
        <v>-803.54725197891275</v>
      </c>
      <c r="C493" s="71">
        <f t="shared" si="112"/>
        <v>14.191082164328702</v>
      </c>
      <c r="D493" s="71">
        <f t="shared" si="113"/>
        <v>645889.57297585707</v>
      </c>
      <c r="E493" s="65">
        <f t="shared" si="114"/>
        <v>-1.2440938600025192E-3</v>
      </c>
      <c r="F493" s="65">
        <f t="shared" si="116"/>
        <v>2.197137522896527E-5</v>
      </c>
      <c r="G493" s="66">
        <f t="shared" si="117"/>
        <v>6.2359518227508501E-4</v>
      </c>
      <c r="H493" s="66">
        <f t="shared" si="118"/>
        <v>3.5310076374865197E-2</v>
      </c>
      <c r="I493" s="67">
        <f t="shared" si="119"/>
        <v>1.0021763901288676</v>
      </c>
      <c r="J493" s="67">
        <f t="shared" si="120"/>
        <v>-1.7698980937890529E-2</v>
      </c>
      <c r="K493" s="65">
        <f t="shared" si="121"/>
        <v>1.2442878581041526E-3</v>
      </c>
      <c r="L493" s="65">
        <f t="shared" si="122"/>
        <v>3.1239339446211263</v>
      </c>
      <c r="M493" s="66">
        <f t="shared" si="123"/>
        <v>3.5315582460865205E-2</v>
      </c>
      <c r="N493" s="66">
        <f t="shared" si="124"/>
        <v>1.5531376178262295</v>
      </c>
      <c r="O493" s="67">
        <f t="shared" si="125"/>
        <v>1.0023326647665276</v>
      </c>
      <c r="P493" s="67">
        <f t="shared" si="126"/>
        <v>-1.7658708968667031E-2</v>
      </c>
    </row>
    <row r="494" spans="1:16">
      <c r="A494" s="68">
        <f t="shared" si="127"/>
        <v>28.442084168336763</v>
      </c>
      <c r="B494" s="71">
        <f t="shared" si="115"/>
        <v>-806.95215183875268</v>
      </c>
      <c r="C494" s="71">
        <f t="shared" si="112"/>
        <v>14.221042084168381</v>
      </c>
      <c r="D494" s="71">
        <f t="shared" si="113"/>
        <v>651374.01339515299</v>
      </c>
      <c r="E494" s="65">
        <f t="shared" si="114"/>
        <v>-1.2388460934028985E-3</v>
      </c>
      <c r="F494" s="65">
        <f t="shared" si="116"/>
        <v>2.1832375550329564E-5</v>
      </c>
      <c r="G494" s="66">
        <f t="shared" si="117"/>
        <v>6.2095826299721105E-4</v>
      </c>
      <c r="H494" s="66">
        <f t="shared" si="118"/>
        <v>3.5235364860180425E-2</v>
      </c>
      <c r="I494" s="67">
        <f t="shared" si="119"/>
        <v>1.0021672130553072</v>
      </c>
      <c r="J494" s="67">
        <f t="shared" si="120"/>
        <v>-1.7661347181190872E-2</v>
      </c>
      <c r="K494" s="65">
        <f t="shared" si="121"/>
        <v>1.2390384561270864E-3</v>
      </c>
      <c r="L494" s="65">
        <f t="shared" si="122"/>
        <v>3.1239713236385436</v>
      </c>
      <c r="M494" s="66">
        <f t="shared" si="123"/>
        <v>3.5240836056972626E-2</v>
      </c>
      <c r="N494" s="66">
        <f t="shared" si="124"/>
        <v>1.553174996843647</v>
      </c>
      <c r="O494" s="67">
        <f t="shared" si="125"/>
        <v>1.0023228252949725</v>
      </c>
      <c r="P494" s="67">
        <f t="shared" si="126"/>
        <v>-1.7621329951249591E-2</v>
      </c>
    </row>
    <row r="495" spans="1:16">
      <c r="A495" s="68">
        <f t="shared" si="127"/>
        <v>28.502004008016122</v>
      </c>
      <c r="B495" s="71">
        <f t="shared" si="115"/>
        <v>-810.36423247296705</v>
      </c>
      <c r="C495" s="71">
        <f t="shared" si="112"/>
        <v>14.251002004008061</v>
      </c>
      <c r="D495" s="71">
        <f t="shared" si="113"/>
        <v>656893.2803296193</v>
      </c>
      <c r="E495" s="65">
        <f t="shared" si="114"/>
        <v>-1.2336314843506061E-3</v>
      </c>
      <c r="F495" s="65">
        <f t="shared" si="116"/>
        <v>2.1694546786743076E-5</v>
      </c>
      <c r="G495" s="66">
        <f t="shared" si="117"/>
        <v>6.1833805946784445E-4</v>
      </c>
      <c r="H495" s="66">
        <f t="shared" si="118"/>
        <v>3.5160969511375852E-2</v>
      </c>
      <c r="I495" s="67">
        <f t="shared" si="119"/>
        <v>1.0021580939389672</v>
      </c>
      <c r="J495" s="67">
        <f t="shared" si="120"/>
        <v>-1.7623873849261413E-2</v>
      </c>
      <c r="K495" s="65">
        <f t="shared" si="121"/>
        <v>1.2338222289055105E-3</v>
      </c>
      <c r="L495" s="65">
        <f t="shared" si="122"/>
        <v>3.1240085443766907</v>
      </c>
      <c r="M495" s="66">
        <f t="shared" si="123"/>
        <v>3.5166406113444244E-2</v>
      </c>
      <c r="N495" s="66">
        <f t="shared" si="124"/>
        <v>1.5532122175817942</v>
      </c>
      <c r="O495" s="67">
        <f t="shared" si="125"/>
        <v>1.0023130479929105</v>
      </c>
      <c r="P495" s="67">
        <f t="shared" si="126"/>
        <v>-1.7584109213102536E-2</v>
      </c>
    </row>
    <row r="496" spans="1:16">
      <c r="A496" s="68">
        <f t="shared" si="127"/>
        <v>28.561923847695482</v>
      </c>
      <c r="B496" s="71">
        <f t="shared" si="115"/>
        <v>-813.78349388155584</v>
      </c>
      <c r="C496" s="71">
        <f t="shared" si="112"/>
        <v>14.280961923847741</v>
      </c>
      <c r="D496" s="71">
        <f t="shared" si="113"/>
        <v>662447.52078754269</v>
      </c>
      <c r="E496" s="65">
        <f t="shared" si="114"/>
        <v>-1.2284497538976359E-3</v>
      </c>
      <c r="F496" s="65">
        <f t="shared" si="116"/>
        <v>2.1557876625260809E-5</v>
      </c>
      <c r="G496" s="66">
        <f t="shared" si="117"/>
        <v>6.1573443048871374E-4</v>
      </c>
      <c r="H496" s="66">
        <f t="shared" si="118"/>
        <v>3.5086888321544531E-2</v>
      </c>
      <c r="I496" s="67">
        <f t="shared" si="119"/>
        <v>1.0021490322925508</v>
      </c>
      <c r="J496" s="67">
        <f t="shared" si="120"/>
        <v>-1.758655991402279E-2</v>
      </c>
      <c r="K496" s="65">
        <f t="shared" si="121"/>
        <v>1.2286388972744401E-3</v>
      </c>
      <c r="L496" s="65">
        <f t="shared" si="122"/>
        <v>3.1240456078410901</v>
      </c>
      <c r="M496" s="66">
        <f t="shared" si="123"/>
        <v>3.5092290620269112E-2</v>
      </c>
      <c r="N496" s="66">
        <f t="shared" si="124"/>
        <v>1.5532492810461938</v>
      </c>
      <c r="O496" s="67">
        <f t="shared" si="125"/>
        <v>1.0023033323373247</v>
      </c>
      <c r="P496" s="67">
        <f t="shared" si="126"/>
        <v>-1.7547045748702934E-2</v>
      </c>
    </row>
    <row r="497" spans="1:16">
      <c r="A497" s="68">
        <f t="shared" si="127"/>
        <v>28.621843687374842</v>
      </c>
      <c r="B497" s="71">
        <f t="shared" si="115"/>
        <v>-817.20993606451907</v>
      </c>
      <c r="C497" s="71">
        <f t="shared" si="112"/>
        <v>14.310921843687421</v>
      </c>
      <c r="D497" s="71">
        <f t="shared" si="113"/>
        <v>668036.88208659156</v>
      </c>
      <c r="E497" s="65">
        <f t="shared" si="114"/>
        <v>-1.2233006260253031E-3</v>
      </c>
      <c r="F497" s="65">
        <f t="shared" si="116"/>
        <v>2.1422352908102497E-5</v>
      </c>
      <c r="G497" s="66">
        <f t="shared" si="117"/>
        <v>6.1314723635148957E-4</v>
      </c>
      <c r="H497" s="66">
        <f t="shared" si="118"/>
        <v>3.5013119300764013E-2</v>
      </c>
      <c r="I497" s="67">
        <f t="shared" si="119"/>
        <v>1.0021400276338748</v>
      </c>
      <c r="J497" s="67">
        <f t="shared" si="120"/>
        <v>-1.7549404356198211E-2</v>
      </c>
      <c r="K497" s="65">
        <f t="shared" si="121"/>
        <v>1.223488185001399E-3</v>
      </c>
      <c r="L497" s="65">
        <f t="shared" si="122"/>
        <v>3.1240825150287468</v>
      </c>
      <c r="M497" s="66">
        <f t="shared" si="123"/>
        <v>3.5018487584459995E-2</v>
      </c>
      <c r="N497" s="66">
        <f t="shared" si="124"/>
        <v>1.5532861882338502</v>
      </c>
      <c r="O497" s="67">
        <f t="shared" si="125"/>
        <v>1.0022936778106908</v>
      </c>
      <c r="P497" s="67">
        <f t="shared" si="126"/>
        <v>-1.7510138561046277E-2</v>
      </c>
    </row>
    <row r="498" spans="1:16">
      <c r="A498" s="68">
        <f t="shared" si="127"/>
        <v>28.681763527054201</v>
      </c>
      <c r="B498" s="71">
        <f t="shared" si="115"/>
        <v>-820.64355902185662</v>
      </c>
      <c r="C498" s="71">
        <f t="shared" si="112"/>
        <v>14.340881763527101</v>
      </c>
      <c r="D498" s="71">
        <f t="shared" si="113"/>
        <v>673661.51185381494</v>
      </c>
      <c r="E498" s="65">
        <f t="shared" si="114"/>
        <v>-1.2181838276073829E-3</v>
      </c>
      <c r="F498" s="65">
        <f t="shared" si="116"/>
        <v>2.1287963630374485E-5</v>
      </c>
      <c r="G498" s="66">
        <f t="shared" si="117"/>
        <v>6.1057633881893129E-4</v>
      </c>
      <c r="H498" s="66">
        <f t="shared" si="118"/>
        <v>3.493966047591672E-2</v>
      </c>
      <c r="I498" s="67">
        <f t="shared" si="119"/>
        <v>1.0021310794858054</v>
      </c>
      <c r="J498" s="67">
        <f t="shared" si="120"/>
        <v>-1.751240616521911E-2</v>
      </c>
      <c r="K498" s="65">
        <f t="shared" si="121"/>
        <v>1.2183698187495052E-3</v>
      </c>
      <c r="L498" s="65">
        <f t="shared" si="122"/>
        <v>3.1241192669282367</v>
      </c>
      <c r="M498" s="66">
        <f t="shared" si="123"/>
        <v>3.4944995029873194E-2</v>
      </c>
      <c r="N498" s="66">
        <f t="shared" si="124"/>
        <v>1.5533229401333404</v>
      </c>
      <c r="O498" s="67">
        <f t="shared" si="125"/>
        <v>1.0022840839009073</v>
      </c>
      <c r="P498" s="67">
        <f t="shared" si="126"/>
        <v>-1.7473386661556248E-2</v>
      </c>
    </row>
    <row r="499" spans="1:16">
      <c r="A499" s="68">
        <f t="shared" si="127"/>
        <v>28.741683366733561</v>
      </c>
      <c r="B499" s="71">
        <f t="shared" si="115"/>
        <v>-824.0843627535686</v>
      </c>
      <c r="C499" s="71">
        <f t="shared" si="112"/>
        <v>14.37084168336678</v>
      </c>
      <c r="D499" s="71">
        <f t="shared" si="113"/>
        <v>679321.5580256437</v>
      </c>
      <c r="E499" s="65">
        <f t="shared" si="114"/>
        <v>-1.2130990883737864E-3</v>
      </c>
      <c r="F499" s="65">
        <f t="shared" si="116"/>
        <v>2.1154696937829694E-5</v>
      </c>
      <c r="G499" s="66">
        <f t="shared" si="117"/>
        <v>6.0802160110630908E-4</v>
      </c>
      <c r="H499" s="66">
        <f t="shared" si="118"/>
        <v>3.4866509890512501E-2</v>
      </c>
      <c r="I499" s="67">
        <f t="shared" si="119"/>
        <v>1.0021221873761943</v>
      </c>
      <c r="J499" s="67">
        <f t="shared" si="120"/>
        <v>-1.7475564339131913E-2</v>
      </c>
      <c r="K499" s="65">
        <f t="shared" si="121"/>
        <v>1.2132835280410936E-3</v>
      </c>
      <c r="L499" s="65">
        <f t="shared" si="122"/>
        <v>3.1241558645197975</v>
      </c>
      <c r="M499" s="66">
        <f t="shared" si="123"/>
        <v>3.487181099703051E-2</v>
      </c>
      <c r="N499" s="66">
        <f t="shared" si="124"/>
        <v>1.553359537724901</v>
      </c>
      <c r="O499" s="67">
        <f t="shared" si="125"/>
        <v>1.0022745501012282</v>
      </c>
      <c r="P499" s="67">
        <f t="shared" si="126"/>
        <v>-1.7436789069995632E-2</v>
      </c>
    </row>
    <row r="500" spans="1:16">
      <c r="A500" s="68">
        <f t="shared" si="127"/>
        <v>28.801603206412921</v>
      </c>
      <c r="B500" s="71">
        <f t="shared" si="115"/>
        <v>-827.53234725965501</v>
      </c>
      <c r="C500" s="71">
        <f t="shared" si="112"/>
        <v>14.40080160320646</v>
      </c>
      <c r="D500" s="71">
        <f t="shared" si="113"/>
        <v>685017.16884788917</v>
      </c>
      <c r="E500" s="65">
        <f t="shared" si="114"/>
        <v>-1.2080461408747725E-3</v>
      </c>
      <c r="F500" s="65">
        <f t="shared" si="116"/>
        <v>2.1022541124665177E-5</v>
      </c>
      <c r="G500" s="66">
        <f t="shared" si="117"/>
        <v>6.0548288786310407E-4</v>
      </c>
      <c r="H500" s="66">
        <f t="shared" si="118"/>
        <v>3.47936656045136E-2</v>
      </c>
      <c r="I500" s="67">
        <f t="shared" si="119"/>
        <v>1.0021133508378179</v>
      </c>
      <c r="J500" s="67">
        <f t="shared" si="120"/>
        <v>-1.7438877884506133E-2</v>
      </c>
      <c r="K500" s="65">
        <f t="shared" si="121"/>
        <v>1.2082290452218771E-3</v>
      </c>
      <c r="L500" s="65">
        <f t="shared" si="122"/>
        <v>3.1241923087754149</v>
      </c>
      <c r="M500" s="66">
        <f t="shared" si="123"/>
        <v>3.4798933542943639E-2</v>
      </c>
      <c r="N500" s="66">
        <f t="shared" si="124"/>
        <v>1.5533959819805183</v>
      </c>
      <c r="O500" s="67">
        <f t="shared" si="125"/>
        <v>1.0022650759101956</v>
      </c>
      <c r="P500" s="67">
        <f t="shared" si="126"/>
        <v>-1.740034481437841E-2</v>
      </c>
    </row>
    <row r="501" spans="1:16">
      <c r="A501" s="68">
        <f t="shared" si="127"/>
        <v>28.86152304609228</v>
      </c>
      <c r="B501" s="71">
        <f t="shared" si="115"/>
        <v>-830.98751254011586</v>
      </c>
      <c r="C501" s="71">
        <f t="shared" si="112"/>
        <v>14.43076152304614</v>
      </c>
      <c r="D501" s="71">
        <f t="shared" si="113"/>
        <v>690748.49287574424</v>
      </c>
      <c r="E501" s="65">
        <f t="shared" si="114"/>
        <v>-1.2030247204456784E-3</v>
      </c>
      <c r="F501" s="65">
        <f t="shared" si="116"/>
        <v>2.0891484631356303E-5</v>
      </c>
      <c r="G501" s="66">
        <f t="shared" si="117"/>
        <v>6.029600651549726E-4</v>
      </c>
      <c r="H501" s="66">
        <f t="shared" si="118"/>
        <v>3.4721125694161671E-2</v>
      </c>
      <c r="I501" s="67">
        <f t="shared" si="119"/>
        <v>1.0021045694083139</v>
      </c>
      <c r="J501" s="67">
        <f t="shared" si="120"/>
        <v>-1.7402345816343544E-2</v>
      </c>
      <c r="K501" s="65">
        <f t="shared" si="121"/>
        <v>1.2032061054256268E-3</v>
      </c>
      <c r="L501" s="65">
        <f t="shared" si="122"/>
        <v>3.1242286006589102</v>
      </c>
      <c r="M501" s="66">
        <f t="shared" si="123"/>
        <v>3.4726360740940668E-2</v>
      </c>
      <c r="N501" s="66">
        <f t="shared" si="124"/>
        <v>1.5534322738640136</v>
      </c>
      <c r="O501" s="67">
        <f t="shared" si="125"/>
        <v>1.0022556608315734</v>
      </c>
      <c r="P501" s="67">
        <f t="shared" si="126"/>
        <v>-1.7364052930882931E-2</v>
      </c>
    </row>
    <row r="502" spans="1:16">
      <c r="A502" s="68">
        <f t="shared" si="127"/>
        <v>28.92144288577164</v>
      </c>
      <c r="B502" s="71">
        <f t="shared" si="115"/>
        <v>-834.44985859495102</v>
      </c>
      <c r="C502" s="71">
        <f t="shared" si="112"/>
        <v>14.46072144288582</v>
      </c>
      <c r="D502" s="71">
        <f t="shared" si="113"/>
        <v>696515.67897378257</v>
      </c>
      <c r="E502" s="65">
        <f t="shared" si="114"/>
        <v>-1.1980345651721653E-3</v>
      </c>
      <c r="F502" s="65">
        <f t="shared" si="116"/>
        <v>2.0761516042527069E-5</v>
      </c>
      <c r="G502" s="66">
        <f t="shared" si="117"/>
        <v>6.0045300044597825E-4</v>
      </c>
      <c r="H502" s="66">
        <f t="shared" si="118"/>
        <v>3.4648888251807043E-2</v>
      </c>
      <c r="I502" s="67">
        <f t="shared" si="119"/>
        <v>1.0020958426301214</v>
      </c>
      <c r="J502" s="67">
        <f t="shared" si="120"/>
        <v>-1.7365967157988573E-2</v>
      </c>
      <c r="K502" s="65">
        <f t="shared" si="121"/>
        <v>1.1982144465393677E-3</v>
      </c>
      <c r="L502" s="65">
        <f t="shared" si="122"/>
        <v>3.1242647411260269</v>
      </c>
      <c r="M502" s="66">
        <f t="shared" si="123"/>
        <v>3.4654090680494805E-2</v>
      </c>
      <c r="N502" s="66">
        <f t="shared" si="124"/>
        <v>1.5534684143311304</v>
      </c>
      <c r="O502" s="67">
        <f t="shared" si="125"/>
        <v>1.0022463043742817</v>
      </c>
      <c r="P502" s="67">
        <f t="shared" si="126"/>
        <v>-1.7327912463766179E-2</v>
      </c>
    </row>
    <row r="503" spans="1:16">
      <c r="A503" s="68">
        <f t="shared" si="127"/>
        <v>28.981362725451</v>
      </c>
      <c r="B503" s="71">
        <f t="shared" si="115"/>
        <v>-837.91938542416062</v>
      </c>
      <c r="C503" s="71">
        <f t="shared" si="112"/>
        <v>14.4906813627255</v>
      </c>
      <c r="D503" s="71">
        <f t="shared" si="113"/>
        <v>702318.87631595915</v>
      </c>
      <c r="E503" s="65">
        <f t="shared" si="114"/>
        <v>-1.1930754158559701E-3</v>
      </c>
      <c r="F503" s="65">
        <f t="shared" si="116"/>
        <v>2.0632624084855769E-5</v>
      </c>
      <c r="G503" s="66">
        <f t="shared" si="117"/>
        <v>5.9796156258108159E-4</v>
      </c>
      <c r="H503" s="66">
        <f t="shared" si="118"/>
        <v>3.4576951385740164E-2</v>
      </c>
      <c r="I503" s="67">
        <f t="shared" si="119"/>
        <v>1.0020871700504212</v>
      </c>
      <c r="J503" s="67">
        <f t="shared" si="120"/>
        <v>-1.7329740941039794E-2</v>
      </c>
      <c r="K503" s="65">
        <f t="shared" si="121"/>
        <v>1.1932538091690816E-3</v>
      </c>
      <c r="L503" s="65">
        <f t="shared" si="122"/>
        <v>3.1243007311245141</v>
      </c>
      <c r="M503" s="66">
        <f t="shared" si="123"/>
        <v>3.4582121467055242E-2</v>
      </c>
      <c r="N503" s="66">
        <f t="shared" si="124"/>
        <v>1.5535044043296176</v>
      </c>
      <c r="O503" s="67">
        <f t="shared" si="125"/>
        <v>1.0022370060523338</v>
      </c>
      <c r="P503" s="67">
        <f t="shared" si="126"/>
        <v>-1.7291922465279122E-2</v>
      </c>
    </row>
    <row r="504" spans="1:16">
      <c r="A504" s="68">
        <f t="shared" si="127"/>
        <v>29.041282565130359</v>
      </c>
      <c r="B504" s="71">
        <f t="shared" si="115"/>
        <v>-841.39609302774454</v>
      </c>
      <c r="C504" s="71">
        <f t="shared" si="112"/>
        <v>14.52064128256518</v>
      </c>
      <c r="D504" s="71">
        <f t="shared" si="113"/>
        <v>708158.23438560986</v>
      </c>
      <c r="E504" s="65">
        <f t="shared" si="114"/>
        <v>-1.1881470159811533E-3</v>
      </c>
      <c r="F504" s="65">
        <f t="shared" si="116"/>
        <v>2.050479762501544E-5</v>
      </c>
      <c r="G504" s="66">
        <f t="shared" si="117"/>
        <v>5.9548562176888733E-4</v>
      </c>
      <c r="H504" s="66">
        <f t="shared" si="118"/>
        <v>3.4505313220025133E-2</v>
      </c>
      <c r="I504" s="67">
        <f t="shared" si="119"/>
        <v>1.0020785512210779</v>
      </c>
      <c r="J504" s="67">
        <f t="shared" si="120"/>
        <v>-1.7293666205262598E-2</v>
      </c>
      <c r="K504" s="65">
        <f t="shared" si="121"/>
        <v>1.1883239366059079E-3</v>
      </c>
      <c r="L504" s="65">
        <f t="shared" si="122"/>
        <v>3.1243365715942102</v>
      </c>
      <c r="M504" s="66">
        <f t="shared" si="123"/>
        <v>3.4510451221880227E-2</v>
      </c>
      <c r="N504" s="66">
        <f t="shared" si="124"/>
        <v>1.5535402447993134</v>
      </c>
      <c r="O504" s="67">
        <f t="shared" si="125"/>
        <v>1.002227765384772</v>
      </c>
      <c r="P504" s="67">
        <f t="shared" si="126"/>
        <v>-1.7256081995583119E-2</v>
      </c>
    </row>
    <row r="505" spans="1:16">
      <c r="A505" s="68">
        <f t="shared" si="127"/>
        <v>29.101202404809719</v>
      </c>
      <c r="B505" s="71">
        <f t="shared" si="115"/>
        <v>-844.87998140570301</v>
      </c>
      <c r="C505" s="71">
        <f t="shared" si="112"/>
        <v>14.550601202404859</v>
      </c>
      <c r="D505" s="71">
        <f t="shared" si="113"/>
        <v>714033.90297545248</v>
      </c>
      <c r="E505" s="65">
        <f t="shared" si="114"/>
        <v>-1.1832491116808342E-3</v>
      </c>
      <c r="F505" s="65">
        <f t="shared" si="116"/>
        <v>2.0378025667648291E-5</v>
      </c>
      <c r="G505" s="66">
        <f t="shared" si="117"/>
        <v>5.9302504956464065E-4</v>
      </c>
      <c r="H505" s="66">
        <f t="shared" si="118"/>
        <v>3.4433971894335259E-2</v>
      </c>
      <c r="I505" s="67">
        <f t="shared" si="119"/>
        <v>1.0020699856985795</v>
      </c>
      <c r="J505" s="67">
        <f t="shared" si="120"/>
        <v>-1.7257741998502923E-2</v>
      </c>
      <c r="K505" s="65">
        <f t="shared" si="121"/>
        <v>1.1834245747928318E-3</v>
      </c>
      <c r="L505" s="65">
        <f t="shared" si="122"/>
        <v>3.1243722634671256</v>
      </c>
      <c r="M505" s="66">
        <f t="shared" si="123"/>
        <v>3.4439078081872077E-2</v>
      </c>
      <c r="N505" s="66">
        <f t="shared" si="124"/>
        <v>1.5535759366722293</v>
      </c>
      <c r="O505" s="67">
        <f t="shared" si="125"/>
        <v>1.0022185818956055</v>
      </c>
      <c r="P505" s="67">
        <f t="shared" si="126"/>
        <v>-1.7220390122667403E-2</v>
      </c>
    </row>
    <row r="506" spans="1:16">
      <c r="A506" s="68">
        <f t="shared" si="127"/>
        <v>29.161122244489079</v>
      </c>
      <c r="B506" s="71">
        <f t="shared" si="115"/>
        <v>-848.37105055803579</v>
      </c>
      <c r="C506" s="71">
        <f t="shared" si="112"/>
        <v>14.580561122244539</v>
      </c>
      <c r="D506" s="71">
        <f t="shared" si="113"/>
        <v>719946.03218758479</v>
      </c>
      <c r="E506" s="65">
        <f t="shared" si="114"/>
        <v>-1.1783814517044096E-3</v>
      </c>
      <c r="F506" s="65">
        <f t="shared" si="116"/>
        <v>2.0252297353373727E-5</v>
      </c>
      <c r="G506" s="66">
        <f t="shared" si="117"/>
        <v>5.9057971885347386E-4</v>
      </c>
      <c r="H506" s="66">
        <f t="shared" si="118"/>
        <v>3.4362925563790794E-2</v>
      </c>
      <c r="I506" s="67">
        <f t="shared" si="119"/>
        <v>1.0020614730439821</v>
      </c>
      <c r="J506" s="67">
        <f t="shared" si="120"/>
        <v>-1.7221967376602143E-2</v>
      </c>
      <c r="K506" s="65">
        <f t="shared" si="121"/>
        <v>1.1785554722918566E-3</v>
      </c>
      <c r="L506" s="65">
        <f t="shared" si="122"/>
        <v>3.1244078076675255</v>
      </c>
      <c r="M506" s="66">
        <f t="shared" si="123"/>
        <v>3.4368000199414397E-2</v>
      </c>
      <c r="N506" s="66">
        <f t="shared" si="124"/>
        <v>1.5536114808726291</v>
      </c>
      <c r="O506" s="67">
        <f t="shared" si="125"/>
        <v>1.0022094551137481</v>
      </c>
      <c r="P506" s="67">
        <f t="shared" si="126"/>
        <v>-1.7184845922267593E-2</v>
      </c>
    </row>
    <row r="507" spans="1:16">
      <c r="A507" s="68">
        <f t="shared" si="127"/>
        <v>29.221042084168438</v>
      </c>
      <c r="B507" s="71">
        <f t="shared" si="115"/>
        <v>-851.86930048474289</v>
      </c>
      <c r="C507" s="71">
        <f t="shared" si="112"/>
        <v>14.610521042084219</v>
      </c>
      <c r="D507" s="71">
        <f t="shared" si="113"/>
        <v>725894.7724334863</v>
      </c>
      <c r="E507" s="65">
        <f t="shared" si="114"/>
        <v>-1.1735437873852434E-3</v>
      </c>
      <c r="F507" s="65">
        <f t="shared" si="116"/>
        <v>2.0127601956829054E-5</v>
      </c>
      <c r="G507" s="66">
        <f t="shared" si="117"/>
        <v>5.8814950383389284E-4</v>
      </c>
      <c r="H507" s="66">
        <f t="shared" si="118"/>
        <v>3.4292172398798615E-2</v>
      </c>
      <c r="I507" s="67">
        <f t="shared" si="119"/>
        <v>1.0020530128228538</v>
      </c>
      <c r="J507" s="67">
        <f t="shared" si="120"/>
        <v>-1.7186341403312971E-2</v>
      </c>
      <c r="K507" s="65">
        <f t="shared" si="121"/>
        <v>1.1737163802516492E-3</v>
      </c>
      <c r="L507" s="65">
        <f t="shared" si="122"/>
        <v>3.1244432051120081</v>
      </c>
      <c r="M507" s="66">
        <f t="shared" si="123"/>
        <v>3.4297215742211284E-2</v>
      </c>
      <c r="N507" s="66">
        <f t="shared" si="124"/>
        <v>1.5536468783171113</v>
      </c>
      <c r="O507" s="67">
        <f t="shared" si="125"/>
        <v>1.0022003845729603</v>
      </c>
      <c r="P507" s="67">
        <f t="shared" si="126"/>
        <v>-1.714944847778517E-2</v>
      </c>
    </row>
    <row r="508" spans="1:16">
      <c r="A508" s="68">
        <f t="shared" si="127"/>
        <v>29.280961923847798</v>
      </c>
      <c r="B508" s="71">
        <f t="shared" si="115"/>
        <v>-855.37473118582454</v>
      </c>
      <c r="C508" s="71">
        <f t="shared" si="112"/>
        <v>14.640480961923899</v>
      </c>
      <c r="D508" s="71">
        <f t="shared" si="113"/>
        <v>731880.27443401807</v>
      </c>
      <c r="E508" s="65">
        <f t="shared" si="114"/>
        <v>-1.1687358726088198E-3</v>
      </c>
      <c r="F508" s="65">
        <f t="shared" si="116"/>
        <v>2.0003928884742468E-5</v>
      </c>
      <c r="G508" s="66">
        <f t="shared" si="117"/>
        <v>5.8573428000150329E-4</v>
      </c>
      <c r="H508" s="66">
        <f t="shared" si="118"/>
        <v>3.4221710584893886E-2</v>
      </c>
      <c r="I508" s="67">
        <f t="shared" si="119"/>
        <v>1.0020446046052169</v>
      </c>
      <c r="J508" s="67">
        <f t="shared" si="120"/>
        <v>-1.7150863150216421E-2</v>
      </c>
      <c r="K508" s="65">
        <f t="shared" si="121"/>
        <v>1.1689070523756477E-3</v>
      </c>
      <c r="L508" s="65">
        <f t="shared" si="122"/>
        <v>3.1244784567095851</v>
      </c>
      <c r="M508" s="66">
        <f t="shared" si="123"/>
        <v>3.422672289312851E-2</v>
      </c>
      <c r="N508" s="66">
        <f t="shared" si="124"/>
        <v>1.5536821299146886</v>
      </c>
      <c r="O508" s="67">
        <f t="shared" si="125"/>
        <v>1.0021913698117855</v>
      </c>
      <c r="P508" s="67">
        <f t="shared" si="126"/>
        <v>-1.7114196880208019E-2</v>
      </c>
    </row>
    <row r="509" spans="1:16">
      <c r="A509" s="68">
        <f t="shared" si="127"/>
        <v>29.340881763527157</v>
      </c>
      <c r="B509" s="71">
        <f t="shared" si="115"/>
        <v>-858.88734266128051</v>
      </c>
      <c r="C509" s="71">
        <f t="shared" si="112"/>
        <v>14.670440881763579</v>
      </c>
      <c r="D509" s="71">
        <f t="shared" si="113"/>
        <v>737902.68921942113</v>
      </c>
      <c r="E509" s="65">
        <f t="shared" si="114"/>
        <v>-1.1639574637813573E-3</v>
      </c>
      <c r="F509" s="65">
        <f t="shared" si="116"/>
        <v>1.9881267674037722E-5</v>
      </c>
      <c r="G509" s="66">
        <f t="shared" si="117"/>
        <v>5.8333392413297534E-4</v>
      </c>
      <c r="H509" s="66">
        <f t="shared" si="118"/>
        <v>3.4151538322583747E-2</v>
      </c>
      <c r="I509" s="67">
        <f t="shared" si="119"/>
        <v>1.0020362479654963</v>
      </c>
      <c r="J509" s="67">
        <f t="shared" si="120"/>
        <v>-1.711553169663995E-2</v>
      </c>
      <c r="K509" s="65">
        <f t="shared" si="121"/>
        <v>1.1641272448906332E-3</v>
      </c>
      <c r="L509" s="65">
        <f t="shared" si="122"/>
        <v>3.1245135633617611</v>
      </c>
      <c r="M509" s="66">
        <f t="shared" si="123"/>
        <v>3.415651985003669E-2</v>
      </c>
      <c r="N509" s="66">
        <f t="shared" si="124"/>
        <v>1.5537172365668646</v>
      </c>
      <c r="O509" s="67">
        <f t="shared" si="125"/>
        <v>1.0021824103734949</v>
      </c>
      <c r="P509" s="67">
        <f t="shared" si="126"/>
        <v>-1.7079090228031963E-2</v>
      </c>
    </row>
    <row r="510" spans="1:16">
      <c r="A510" s="68">
        <f t="shared" si="127"/>
        <v>29.400801603206517</v>
      </c>
      <c r="B510" s="71">
        <f t="shared" si="115"/>
        <v>-862.40713491111092</v>
      </c>
      <c r="C510" s="71">
        <f t="shared" si="112"/>
        <v>14.700400801603259</v>
      </c>
      <c r="D510" s="71">
        <f t="shared" si="113"/>
        <v>743962.16812931886</v>
      </c>
      <c r="E510" s="65">
        <f t="shared" si="114"/>
        <v>-1.1592083197988685E-3</v>
      </c>
      <c r="F510" s="65">
        <f t="shared" si="116"/>
        <v>1.9759607989969685E-5</v>
      </c>
      <c r="G510" s="66">
        <f t="shared" si="117"/>
        <v>5.8094831427023296E-4</v>
      </c>
      <c r="H510" s="66">
        <f t="shared" si="118"/>
        <v>3.4081653827192908E-2</v>
      </c>
      <c r="I510" s="67">
        <f t="shared" si="119"/>
        <v>1.0020279424824627</v>
      </c>
      <c r="J510" s="67">
        <f t="shared" si="120"/>
        <v>-1.7080346129576388E-2</v>
      </c>
      <c r="K510" s="65">
        <f t="shared" si="121"/>
        <v>1.1593767165157464E-3</v>
      </c>
      <c r="L510" s="65">
        <f t="shared" si="122"/>
        <v>3.1245485259626098</v>
      </c>
      <c r="M510" s="66">
        <f t="shared" si="123"/>
        <v>3.4086604825656459E-2</v>
      </c>
      <c r="N510" s="66">
        <f t="shared" si="124"/>
        <v>1.5537521991677135</v>
      </c>
      <c r="O510" s="67">
        <f t="shared" si="125"/>
        <v>1.0021735058060275</v>
      </c>
      <c r="P510" s="67">
        <f t="shared" si="126"/>
        <v>-1.7044127627183187E-2</v>
      </c>
    </row>
    <row r="511" spans="1:16">
      <c r="A511" s="68">
        <f t="shared" si="127"/>
        <v>29.460721442885877</v>
      </c>
      <c r="B511" s="71">
        <f t="shared" si="115"/>
        <v>-865.93410793531575</v>
      </c>
      <c r="C511" s="71">
        <f t="shared" si="112"/>
        <v>14.730360721442938</v>
      </c>
      <c r="D511" s="71">
        <f t="shared" si="113"/>
        <v>750058.862812715</v>
      </c>
      <c r="E511" s="65">
        <f t="shared" si="114"/>
        <v>-1.1544882020166651E-3</v>
      </c>
      <c r="F511" s="65">
        <f t="shared" si="116"/>
        <v>1.9638939624290549E-5</v>
      </c>
      <c r="G511" s="66">
        <f t="shared" si="117"/>
        <v>5.785773297048777E-4</v>
      </c>
      <c r="H511" s="66">
        <f t="shared" si="118"/>
        <v>3.4012055328711127E-2</v>
      </c>
      <c r="I511" s="67">
        <f t="shared" si="119"/>
        <v>1.0020196877391807</v>
      </c>
      <c r="J511" s="67">
        <f t="shared" si="120"/>
        <v>-1.7045305543604141E-2</v>
      </c>
      <c r="K511" s="65">
        <f t="shared" si="121"/>
        <v>1.1546552284319501E-3</v>
      </c>
      <c r="L511" s="65">
        <f t="shared" si="122"/>
        <v>3.1245833453988512</v>
      </c>
      <c r="M511" s="66">
        <f t="shared" si="123"/>
        <v>3.4016976047405438E-2</v>
      </c>
      <c r="N511" s="66">
        <f t="shared" si="124"/>
        <v>1.5537870186039549</v>
      </c>
      <c r="O511" s="67">
        <f t="shared" si="125"/>
        <v>1.0021646556619326</v>
      </c>
      <c r="P511" s="67">
        <f t="shared" si="126"/>
        <v>-1.7009308190941753E-2</v>
      </c>
    </row>
    <row r="512" spans="1:16">
      <c r="A512" s="68">
        <f t="shared" si="127"/>
        <v>29.520641282565236</v>
      </c>
      <c r="B512" s="71">
        <f t="shared" si="115"/>
        <v>-869.46826173389491</v>
      </c>
      <c r="C512" s="71">
        <f t="shared" si="112"/>
        <v>14.760320641282618</v>
      </c>
      <c r="D512" s="71">
        <f t="shared" si="113"/>
        <v>756192.92522799433</v>
      </c>
      <c r="E512" s="65">
        <f t="shared" si="114"/>
        <v>-1.1497968742192975E-3</v>
      </c>
      <c r="F512" s="65">
        <f t="shared" si="116"/>
        <v>1.951925249344582E-5</v>
      </c>
      <c r="G512" s="66">
        <f t="shared" si="117"/>
        <v>5.7622085096283113E-4</v>
      </c>
      <c r="H512" s="66">
        <f t="shared" si="118"/>
        <v>3.3942741071642663E-2</v>
      </c>
      <c r="I512" s="67">
        <f t="shared" si="119"/>
        <v>1.002011483322957</v>
      </c>
      <c r="J512" s="67">
        <f t="shared" si="120"/>
        <v>-1.7010409040808222E-2</v>
      </c>
      <c r="K512" s="65">
        <f t="shared" si="121"/>
        <v>1.1499625442519289E-3</v>
      </c>
      <c r="L512" s="65">
        <f t="shared" si="122"/>
        <v>3.1246180225499272</v>
      </c>
      <c r="M512" s="66">
        <f t="shared" si="123"/>
        <v>3.394763175724725E-2</v>
      </c>
      <c r="N512" s="66">
        <f t="shared" si="124"/>
        <v>1.5538216957550306</v>
      </c>
      <c r="O512" s="67">
        <f t="shared" si="125"/>
        <v>1.0021558594983158</v>
      </c>
      <c r="P512" s="67">
        <f t="shared" si="126"/>
        <v>-1.6974631039865927E-2</v>
      </c>
    </row>
    <row r="513" spans="1:16">
      <c r="A513" s="68">
        <f t="shared" si="127"/>
        <v>29.580561122244596</v>
      </c>
      <c r="B513" s="71">
        <f t="shared" si="115"/>
        <v>-873.00959630684849</v>
      </c>
      <c r="C513" s="71">
        <f t="shared" si="112"/>
        <v>14.790280561122298</v>
      </c>
      <c r="D513" s="71">
        <f t="shared" si="113"/>
        <v>762364.50764292327</v>
      </c>
      <c r="E513" s="65">
        <f t="shared" si="114"/>
        <v>-1.1451341025909211E-3</v>
      </c>
      <c r="F513" s="65">
        <f t="shared" si="116"/>
        <v>1.9400536636799699E-5</v>
      </c>
      <c r="G513" s="66">
        <f t="shared" si="117"/>
        <v>5.7387875978919911E-4</v>
      </c>
      <c r="H513" s="66">
        <f t="shared" si="118"/>
        <v>3.3873709314857454E-2</v>
      </c>
      <c r="I513" s="67">
        <f t="shared" si="119"/>
        <v>1.002003328825287</v>
      </c>
      <c r="J513" s="67">
        <f t="shared" si="120"/>
        <v>-1.6975655730702328E-2</v>
      </c>
      <c r="K513" s="65">
        <f t="shared" si="121"/>
        <v>1.1452984299904151E-3</v>
      </c>
      <c r="L513" s="65">
        <f t="shared" si="122"/>
        <v>3.1246525582880755</v>
      </c>
      <c r="M513" s="66">
        <f t="shared" si="123"/>
        <v>3.3878570211542246E-2</v>
      </c>
      <c r="N513" s="66">
        <f t="shared" si="124"/>
        <v>1.553856231493179</v>
      </c>
      <c r="O513" s="67">
        <f t="shared" si="125"/>
        <v>1.0021471168767806</v>
      </c>
      <c r="P513" s="67">
        <f t="shared" si="126"/>
        <v>-1.6940095301717546E-2</v>
      </c>
    </row>
    <row r="514" spans="1:16">
      <c r="A514" s="68">
        <f t="shared" si="127"/>
        <v>29.640480961923956</v>
      </c>
      <c r="B514" s="71">
        <f t="shared" si="115"/>
        <v>-876.55811165417651</v>
      </c>
      <c r="C514" s="71">
        <f t="shared" si="112"/>
        <v>14.820240480961978</v>
      </c>
      <c r="D514" s="71">
        <f t="shared" si="113"/>
        <v>768573.76263464929</v>
      </c>
      <c r="E514" s="65">
        <f t="shared" si="114"/>
        <v>-1.1404996556860852E-3</v>
      </c>
      <c r="F514" s="65">
        <f t="shared" si="116"/>
        <v>1.9282782214889316E-5</v>
      </c>
      <c r="G514" s="66">
        <f t="shared" si="117"/>
        <v>5.7155093913335267E-4</v>
      </c>
      <c r="H514" s="66">
        <f t="shared" si="118"/>
        <v>3.3804958331444236E-2</v>
      </c>
      <c r="I514" s="67">
        <f t="shared" si="119"/>
        <v>1.0019952238418055</v>
      </c>
      <c r="J514" s="67">
        <f t="shared" si="120"/>
        <v>-1.6941044730151896E-2</v>
      </c>
      <c r="K514" s="65">
        <f t="shared" si="121"/>
        <v>1.1406626540349366E-3</v>
      </c>
      <c r="L514" s="65">
        <f t="shared" si="122"/>
        <v>3.1246869534784047</v>
      </c>
      <c r="M514" s="66">
        <f t="shared" si="123"/>
        <v>3.3809789680900197E-2</v>
      </c>
      <c r="N514" s="66">
        <f t="shared" si="124"/>
        <v>1.5538906266835084</v>
      </c>
      <c r="O514" s="67">
        <f t="shared" si="125"/>
        <v>1.0021384273633753</v>
      </c>
      <c r="P514" s="67">
        <f t="shared" si="126"/>
        <v>-1.6905700111388235E-2</v>
      </c>
    </row>
    <row r="515" spans="1:16">
      <c r="A515" s="68">
        <f t="shared" si="127"/>
        <v>29.700400801603315</v>
      </c>
      <c r="B515" s="71">
        <f t="shared" si="115"/>
        <v>-880.11380777587885</v>
      </c>
      <c r="C515" s="71">
        <f t="shared" si="112"/>
        <v>14.850200400801658</v>
      </c>
      <c r="D515" s="71">
        <f t="shared" si="113"/>
        <v>774820.84308970068</v>
      </c>
      <c r="E515" s="65">
        <f t="shared" si="114"/>
        <v>-1.1358933044009355E-3</v>
      </c>
      <c r="F515" s="65">
        <f t="shared" si="116"/>
        <v>1.9165979507707251E-5</v>
      </c>
      <c r="G515" s="66">
        <f t="shared" si="117"/>
        <v>5.6923727313422118E-4</v>
      </c>
      <c r="H515" s="66">
        <f t="shared" si="118"/>
        <v>3.3736486408565379E-2</v>
      </c>
      <c r="I515" s="67">
        <f t="shared" si="119"/>
        <v>1.0019871679722345</v>
      </c>
      <c r="J515" s="67">
        <f t="shared" si="120"/>
        <v>-1.6906575163298108E-2</v>
      </c>
      <c r="K515" s="65">
        <f t="shared" si="121"/>
        <v>1.136054987116982E-3</v>
      </c>
      <c r="L515" s="65">
        <f t="shared" si="122"/>
        <v>3.1247212089789667</v>
      </c>
      <c r="M515" s="66">
        <f t="shared" si="123"/>
        <v>3.3741288450034657E-2</v>
      </c>
      <c r="N515" s="66">
        <f t="shared" si="124"/>
        <v>1.5539248821840701</v>
      </c>
      <c r="O515" s="67">
        <f t="shared" si="125"/>
        <v>1.002129790528538</v>
      </c>
      <c r="P515" s="67">
        <f t="shared" si="126"/>
        <v>-1.6871444610826583E-2</v>
      </c>
    </row>
    <row r="516" spans="1:16">
      <c r="A516" s="68">
        <f t="shared" si="127"/>
        <v>29.760320641282675</v>
      </c>
      <c r="B516" s="71">
        <f t="shared" si="115"/>
        <v>-883.67668467195563</v>
      </c>
      <c r="C516" s="71">
        <f t="shared" si="112"/>
        <v>14.880160320641338</v>
      </c>
      <c r="D516" s="71">
        <f t="shared" si="113"/>
        <v>781105.90220398689</v>
      </c>
      <c r="E516" s="65">
        <f t="shared" si="114"/>
        <v>-1.1313148219448254E-3</v>
      </c>
      <c r="F516" s="65">
        <f t="shared" si="116"/>
        <v>1.9050118913011828E-5</v>
      </c>
      <c r="G516" s="66">
        <f t="shared" si="117"/>
        <v>5.6693764710579538E-4</v>
      </c>
      <c r="H516" s="66">
        <f t="shared" si="118"/>
        <v>3.3668291847313618E-2</v>
      </c>
      <c r="I516" s="67">
        <f t="shared" si="119"/>
        <v>1.0019791608203368</v>
      </c>
      <c r="J516" s="67">
        <f t="shared" si="120"/>
        <v>-1.6872246161482835E-2</v>
      </c>
      <c r="K516" s="65">
        <f t="shared" si="121"/>
        <v>1.1314752022835728E-3</v>
      </c>
      <c r="L516" s="65">
        <f t="shared" si="122"/>
        <v>3.1247553256408271</v>
      </c>
      <c r="M516" s="66">
        <f t="shared" si="123"/>
        <v>3.3673064817619294E-2</v>
      </c>
      <c r="N516" s="66">
        <f t="shared" si="124"/>
        <v>1.5539589988459306</v>
      </c>
      <c r="O516" s="67">
        <f t="shared" si="125"/>
        <v>1.002121205947045</v>
      </c>
      <c r="P516" s="67">
        <f t="shared" si="126"/>
        <v>-1.6837327948966141E-2</v>
      </c>
    </row>
    <row r="517" spans="1:16">
      <c r="A517" s="68">
        <f t="shared" si="127"/>
        <v>29.820240480962035</v>
      </c>
      <c r="B517" s="71">
        <f t="shared" si="115"/>
        <v>-887.24674234240683</v>
      </c>
      <c r="C517" s="71">
        <f t="shared" si="112"/>
        <v>14.910120240481017</v>
      </c>
      <c r="D517" s="71">
        <f t="shared" si="113"/>
        <v>787429.0934827989</v>
      </c>
      <c r="E517" s="65">
        <f t="shared" si="114"/>
        <v>-1.1267639838123259E-3</v>
      </c>
      <c r="F517" s="65">
        <f t="shared" si="116"/>
        <v>1.8935190944664689E-5</v>
      </c>
      <c r="G517" s="66">
        <f t="shared" si="117"/>
        <v>5.6465194752283569E-4</v>
      </c>
      <c r="H517" s="66">
        <f t="shared" si="118"/>
        <v>3.3600372962570374E-2</v>
      </c>
      <c r="I517" s="67">
        <f t="shared" si="119"/>
        <v>1.0019712019938634</v>
      </c>
      <c r="J517" s="67">
        <f t="shared" si="120"/>
        <v>-1.6838056863174515E-2</v>
      </c>
      <c r="K517" s="65">
        <f t="shared" si="121"/>
        <v>1.1269230748692362E-3</v>
      </c>
      <c r="L517" s="65">
        <f t="shared" si="122"/>
        <v>3.1247893043081385</v>
      </c>
      <c r="M517" s="66">
        <f t="shared" si="123"/>
        <v>3.360511709614581E-2</v>
      </c>
      <c r="N517" s="66">
        <f t="shared" si="124"/>
        <v>1.5539929775132422</v>
      </c>
      <c r="O517" s="67">
        <f t="shared" si="125"/>
        <v>1.0021126731979568</v>
      </c>
      <c r="P517" s="67">
        <f t="shared" si="126"/>
        <v>-1.68033492816544E-2</v>
      </c>
    </row>
    <row r="518" spans="1:16">
      <c r="A518" s="68">
        <f t="shared" si="127"/>
        <v>29.880160320641394</v>
      </c>
      <c r="B518" s="71">
        <f t="shared" si="115"/>
        <v>-890.82398078723247</v>
      </c>
      <c r="C518" s="71">
        <f t="shared" si="112"/>
        <v>14.940080160320697</v>
      </c>
      <c r="D518" s="71">
        <f t="shared" si="113"/>
        <v>793790.57074080838</v>
      </c>
      <c r="E518" s="65">
        <f t="shared" si="114"/>
        <v>-1.1222405677556327E-3</v>
      </c>
      <c r="F518" s="65">
        <f t="shared" si="116"/>
        <v>1.8821186230995165E-5</v>
      </c>
      <c r="G518" s="66">
        <f t="shared" si="117"/>
        <v>5.6238006200678384E-4</v>
      </c>
      <c r="H518" s="66">
        <f t="shared" si="118"/>
        <v>3.3532728082865927E-2</v>
      </c>
      <c r="I518" s="67">
        <f t="shared" si="119"/>
        <v>1.0019632911045078</v>
      </c>
      <c r="J518" s="67">
        <f t="shared" si="120"/>
        <v>-1.6804006413894949E-2</v>
      </c>
      <c r="K518" s="65">
        <f t="shared" si="121"/>
        <v>1.1223983824683759E-3</v>
      </c>
      <c r="L518" s="65">
        <f t="shared" si="122"/>
        <v>3.1248231458182105</v>
      </c>
      <c r="M518" s="66">
        <f t="shared" si="123"/>
        <v>3.3537443611783652E-2</v>
      </c>
      <c r="N518" s="66">
        <f t="shared" si="124"/>
        <v>1.5540268190233142</v>
      </c>
      <c r="O518" s="67">
        <f t="shared" si="125"/>
        <v>1.0021041918645659</v>
      </c>
      <c r="P518" s="67">
        <f t="shared" si="126"/>
        <v>-1.676950777158254E-2</v>
      </c>
    </row>
    <row r="519" spans="1:16">
      <c r="A519" s="68">
        <f t="shared" si="127"/>
        <v>29.940080160320754</v>
      </c>
      <c r="B519" s="71">
        <f t="shared" si="115"/>
        <v>-894.40840000643243</v>
      </c>
      <c r="C519" s="71">
        <f t="shared" si="112"/>
        <v>14.970040080160377</v>
      </c>
      <c r="D519" s="71">
        <f t="shared" si="113"/>
        <v>800190.48810206808</v>
      </c>
      <c r="E519" s="65">
        <f t="shared" si="114"/>
        <v>-1.1177443537573599E-3</v>
      </c>
      <c r="F519" s="65">
        <f t="shared" si="116"/>
        <v>1.8708095513190952E-5</v>
      </c>
      <c r="G519" s="66">
        <f t="shared" si="117"/>
        <v>5.6012187931187409E-4</v>
      </c>
      <c r="H519" s="66">
        <f t="shared" si="118"/>
        <v>3.3465355550241271E-2</v>
      </c>
      <c r="I519" s="67">
        <f t="shared" si="119"/>
        <v>1.0019554277678586</v>
      </c>
      <c r="J519" s="67">
        <f t="shared" si="120"/>
        <v>-1.6770093966147016E-2</v>
      </c>
      <c r="K519" s="65">
        <f t="shared" si="121"/>
        <v>1.1179009049080285E-3</v>
      </c>
      <c r="L519" s="65">
        <f t="shared" si="122"/>
        <v>3.1248568510015771</v>
      </c>
      <c r="M519" s="66">
        <f t="shared" si="123"/>
        <v>3.3470042704241476E-2</v>
      </c>
      <c r="N519" s="66">
        <f t="shared" si="124"/>
        <v>1.5540605242066805</v>
      </c>
      <c r="O519" s="67">
        <f t="shared" si="125"/>
        <v>1.0020957615343484</v>
      </c>
      <c r="P519" s="67">
        <f t="shared" si="126"/>
        <v>-1.6735802588216091E-2</v>
      </c>
    </row>
    <row r="520" spans="1:16">
      <c r="A520" s="68">
        <f t="shared" si="127"/>
        <v>30.000000000000114</v>
      </c>
      <c r="B520" s="71">
        <f t="shared" si="115"/>
        <v>-898.00000000000682</v>
      </c>
      <c r="C520" s="71">
        <f t="shared" si="112"/>
        <v>15.000000000000057</v>
      </c>
      <c r="D520" s="71">
        <f t="shared" si="113"/>
        <v>806629.00000001222</v>
      </c>
      <c r="E520" s="65">
        <f t="shared" si="114"/>
        <v>-1.1132751240037157E-3</v>
      </c>
      <c r="F520" s="65">
        <f t="shared" si="116"/>
        <v>1.8595909643714557E-5</v>
      </c>
      <c r="G520" s="66">
        <f t="shared" si="117"/>
        <v>5.5787728931143887E-4</v>
      </c>
      <c r="H520" s="66">
        <f t="shared" si="118"/>
        <v>3.3398253720111598E-2</v>
      </c>
      <c r="I520" s="67">
        <f t="shared" si="119"/>
        <v>1.0019476116033517</v>
      </c>
      <c r="J520" s="67">
        <f t="shared" si="120"/>
        <v>-1.6736318679343231E-2</v>
      </c>
      <c r="K520" s="65">
        <f t="shared" si="121"/>
        <v>1.1134304242210044E-3</v>
      </c>
      <c r="L520" s="65">
        <f t="shared" si="122"/>
        <v>3.1248904206820667</v>
      </c>
      <c r="M520" s="66">
        <f t="shared" si="123"/>
        <v>3.3402912726630256E-2</v>
      </c>
      <c r="N520" s="66">
        <f t="shared" si="124"/>
        <v>1.5540940938871701</v>
      </c>
      <c r="O520" s="67">
        <f t="shared" si="125"/>
        <v>1.0020873817989115</v>
      </c>
      <c r="P520" s="67">
        <f t="shared" si="126"/>
        <v>-1.6702232907726419E-2</v>
      </c>
    </row>
  </sheetData>
  <mergeCells count="6">
    <mergeCell ref="O19:P19"/>
    <mergeCell ref="E19:F19"/>
    <mergeCell ref="G19:H19"/>
    <mergeCell ref="I19:J19"/>
    <mergeCell ref="K19:L19"/>
    <mergeCell ref="M19:N19"/>
  </mergeCells>
  <phoneticPr fontId="19" type="noConversion"/>
  <pageMargins left="0.75" right="0.75" top="1" bottom="1" header="0.5" footer="0.5"/>
  <pageSetup paperSize="9"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H32"/>
  <sheetViews>
    <sheetView tabSelected="1" zoomScale="70" zoomScaleNormal="70" workbookViewId="0">
      <selection activeCell="I47" sqref="I47"/>
    </sheetView>
  </sheetViews>
  <sheetFormatPr defaultColWidth="10.8984375" defaultRowHeight="15.6"/>
  <cols>
    <col min="1" max="1" width="8" style="2" customWidth="1"/>
    <col min="2" max="18" width="10.8984375" style="2"/>
    <col min="19" max="20" width="12.09765625" style="2" bestFit="1" customWidth="1"/>
    <col min="21" max="22" width="10.8984375" style="2"/>
    <col min="23" max="23" width="12.8984375" style="2" bestFit="1" customWidth="1"/>
    <col min="24" max="25" width="11" style="2" bestFit="1" customWidth="1"/>
    <col min="26" max="26" width="12.09765625" style="2" bestFit="1" customWidth="1"/>
    <col min="27" max="27" width="12.8984375" style="2" bestFit="1" customWidth="1"/>
    <col min="28" max="28" width="11" style="2" bestFit="1" customWidth="1"/>
    <col min="29" max="29" width="10.8984375" style="2"/>
    <col min="30" max="30" width="13.09765625" style="2" customWidth="1"/>
    <col min="31" max="31" width="12.59765625" style="2" customWidth="1"/>
    <col min="32" max="16384" width="10.8984375" style="2"/>
  </cols>
  <sheetData>
    <row r="1" spans="1:34" ht="21" thickBot="1">
      <c r="A1" s="16" t="s">
        <v>31</v>
      </c>
      <c r="D1" s="101" t="s">
        <v>93</v>
      </c>
      <c r="G1" s="3"/>
    </row>
    <row r="2" spans="1:34" ht="21" thickTop="1">
      <c r="A2" s="2" t="s">
        <v>54</v>
      </c>
      <c r="B2" s="2">
        <v>22</v>
      </c>
      <c r="D2" s="101" t="s">
        <v>91</v>
      </c>
      <c r="G2" s="3"/>
      <c r="R2" s="108" t="s">
        <v>46</v>
      </c>
      <c r="S2" s="108"/>
      <c r="T2" s="108"/>
    </row>
    <row r="3" spans="1:34" ht="20.399999999999999">
      <c r="D3" s="101" t="s">
        <v>92</v>
      </c>
      <c r="G3" s="3"/>
      <c r="O3" s="3"/>
      <c r="P3" s="3"/>
      <c r="Q3" s="3"/>
      <c r="R3" s="26" t="s">
        <v>41</v>
      </c>
      <c r="S3" s="20" t="s">
        <v>45</v>
      </c>
      <c r="T3" s="21" t="s">
        <v>39</v>
      </c>
    </row>
    <row r="4" spans="1:34">
      <c r="A4" s="115" t="s">
        <v>55</v>
      </c>
      <c r="B4" s="115"/>
      <c r="C4" s="115"/>
      <c r="D4" s="115"/>
      <c r="E4" s="115"/>
      <c r="F4" s="115"/>
      <c r="G4" s="115"/>
      <c r="H4" s="115"/>
      <c r="I4" s="115"/>
      <c r="J4" s="115"/>
      <c r="K4" s="115"/>
      <c r="L4" s="115"/>
      <c r="M4" s="115"/>
      <c r="N4" s="115"/>
      <c r="O4" s="115"/>
      <c r="P4" s="115"/>
      <c r="Q4" s="3"/>
      <c r="R4" s="37" t="s">
        <v>40</v>
      </c>
      <c r="S4" s="18" t="s">
        <v>40</v>
      </c>
      <c r="T4" s="19" t="s">
        <v>40</v>
      </c>
      <c r="V4" s="2" t="s">
        <v>53</v>
      </c>
      <c r="W4" s="15">
        <f>2*PI()/(B2-1)</f>
        <v>0.29919930034188508</v>
      </c>
    </row>
    <row r="5" spans="1:34">
      <c r="A5" s="120" t="s">
        <v>38</v>
      </c>
      <c r="B5" s="121"/>
      <c r="C5" s="110" t="s">
        <v>32</v>
      </c>
      <c r="D5" s="116"/>
      <c r="E5" s="116"/>
      <c r="F5" s="116"/>
      <c r="G5" s="116"/>
      <c r="H5" s="111"/>
      <c r="I5" s="117" t="s">
        <v>35</v>
      </c>
      <c r="J5" s="112"/>
      <c r="K5" s="112"/>
      <c r="L5" s="118"/>
      <c r="M5" s="113" t="s">
        <v>37</v>
      </c>
      <c r="N5" s="119"/>
      <c r="O5" s="119"/>
      <c r="P5" s="114"/>
      <c r="Q5" s="3"/>
      <c r="R5" s="22">
        <v>78.3</v>
      </c>
      <c r="S5" s="23">
        <v>0.72</v>
      </c>
      <c r="T5" s="24">
        <v>6.6E-3</v>
      </c>
      <c r="V5" s="109" t="s">
        <v>51</v>
      </c>
      <c r="W5" s="109"/>
      <c r="X5" s="109"/>
      <c r="Y5" s="109"/>
      <c r="Z5" s="109"/>
      <c r="AA5" s="109"/>
      <c r="AB5" s="109"/>
      <c r="AD5" s="109" t="s">
        <v>59</v>
      </c>
      <c r="AE5" s="109"/>
      <c r="AF5" s="109"/>
      <c r="AG5" s="109"/>
    </row>
    <row r="6" spans="1:34">
      <c r="A6" s="6" t="s">
        <v>29</v>
      </c>
      <c r="B6" s="7" t="s">
        <v>29</v>
      </c>
      <c r="C6" s="28" t="s">
        <v>27</v>
      </c>
      <c r="D6" s="72" t="s">
        <v>63</v>
      </c>
      <c r="E6" s="72" t="s">
        <v>27</v>
      </c>
      <c r="F6" s="36" t="s">
        <v>28</v>
      </c>
      <c r="G6" s="36" t="s">
        <v>15</v>
      </c>
      <c r="H6" s="29" t="s">
        <v>16</v>
      </c>
      <c r="I6" s="4" t="s">
        <v>27</v>
      </c>
      <c r="J6" s="11" t="s">
        <v>28</v>
      </c>
      <c r="K6" s="11" t="s">
        <v>15</v>
      </c>
      <c r="L6" s="5" t="s">
        <v>16</v>
      </c>
      <c r="M6" s="8" t="s">
        <v>27</v>
      </c>
      <c r="N6" s="9" t="s">
        <v>28</v>
      </c>
      <c r="O6" s="9" t="s">
        <v>15</v>
      </c>
      <c r="P6" s="10" t="s">
        <v>16</v>
      </c>
      <c r="Q6" s="3"/>
      <c r="R6" s="25"/>
      <c r="S6" s="25"/>
      <c r="T6" s="25"/>
      <c r="V6" s="27" t="s">
        <v>52</v>
      </c>
      <c r="W6" s="110" t="s">
        <v>41</v>
      </c>
      <c r="X6" s="111"/>
      <c r="Y6" s="112" t="s">
        <v>45</v>
      </c>
      <c r="Z6" s="112"/>
      <c r="AA6" s="113" t="s">
        <v>39</v>
      </c>
      <c r="AB6" s="114"/>
      <c r="AD6" s="17" t="s">
        <v>56</v>
      </c>
      <c r="AE6" s="17" t="s">
        <v>10</v>
      </c>
      <c r="AF6" s="17" t="s">
        <v>23</v>
      </c>
      <c r="AG6" s="17" t="s">
        <v>22</v>
      </c>
    </row>
    <row r="7" spans="1:34">
      <c r="A7" s="6" t="s">
        <v>30</v>
      </c>
      <c r="B7" s="7" t="s">
        <v>36</v>
      </c>
      <c r="C7" s="28" t="s">
        <v>33</v>
      </c>
      <c r="D7" s="72" t="s">
        <v>61</v>
      </c>
      <c r="E7" s="72" t="s">
        <v>62</v>
      </c>
      <c r="F7" s="36" t="s">
        <v>34</v>
      </c>
      <c r="G7" s="36" t="s">
        <v>33</v>
      </c>
      <c r="H7" s="29" t="s">
        <v>33</v>
      </c>
      <c r="I7" s="4"/>
      <c r="J7" s="11" t="s">
        <v>34</v>
      </c>
      <c r="K7" s="11"/>
      <c r="L7" s="5"/>
      <c r="M7" s="8"/>
      <c r="N7" s="9" t="s">
        <v>34</v>
      </c>
      <c r="O7" s="9"/>
      <c r="P7" s="10"/>
      <c r="Q7" s="3"/>
      <c r="R7" s="26" t="s">
        <v>42</v>
      </c>
      <c r="S7" s="20" t="s">
        <v>43</v>
      </c>
      <c r="T7" s="21" t="s">
        <v>44</v>
      </c>
      <c r="V7" s="6" t="s">
        <v>23</v>
      </c>
      <c r="W7" s="28" t="s">
        <v>49</v>
      </c>
      <c r="X7" s="29" t="s">
        <v>50</v>
      </c>
      <c r="Y7" s="11" t="s">
        <v>49</v>
      </c>
      <c r="Z7" s="11" t="s">
        <v>50</v>
      </c>
      <c r="AA7" s="8" t="s">
        <v>49</v>
      </c>
      <c r="AB7" s="10" t="s">
        <v>50</v>
      </c>
      <c r="AD7" s="38" t="s">
        <v>57</v>
      </c>
      <c r="AE7" s="39">
        <f>B16</f>
        <v>108.88760137342221</v>
      </c>
      <c r="AF7" s="39">
        <f>J16</f>
        <v>-3.3203673205103534E-2</v>
      </c>
      <c r="AG7" s="39">
        <f>TAN(AF7)</f>
        <v>-3.3215880760453384E-2</v>
      </c>
    </row>
    <row r="8" spans="1:34">
      <c r="A8" s="102">
        <v>16.5</v>
      </c>
      <c r="B8" s="42">
        <f t="shared" ref="B8:B26" si="0">A8*2*PI()</f>
        <v>103.67255756846318</v>
      </c>
      <c r="C8" s="102">
        <v>0.53</v>
      </c>
      <c r="D8" s="84">
        <v>5.5E-2</v>
      </c>
      <c r="E8" s="43">
        <f t="shared" ref="E8:E26" si="1">C8/D8</f>
        <v>9.6363636363636367</v>
      </c>
      <c r="F8" s="33">
        <v>-3.1274999999999999</v>
      </c>
      <c r="G8" s="43">
        <f t="shared" ref="G8:G26" si="2">E8*COS(F8)</f>
        <v>-9.635406747390018</v>
      </c>
      <c r="H8" s="44">
        <f t="shared" ref="H8:H26" si="3">E8*SIN(F8)</f>
        <v>-0.13579743952785273</v>
      </c>
      <c r="I8" s="45">
        <f t="shared" ref="I8:I26" si="4">E8/$B8</f>
        <v>9.2949994312622075E-2</v>
      </c>
      <c r="J8" s="46">
        <f t="shared" ref="J8:J26" si="5">F8+PI()/2</f>
        <v>-1.5567036732051034</v>
      </c>
      <c r="K8" s="46">
        <f t="shared" ref="K8:K26" si="6">I8*COS(J8)</f>
        <v>1.3098687127321459E-3</v>
      </c>
      <c r="L8" s="47">
        <f t="shared" ref="L8:L26" si="7">I8*SIN(J8)</f>
        <v>-9.2940764396855918E-2</v>
      </c>
      <c r="M8" s="51">
        <f t="shared" ref="M8:M26" si="8">I8/$B8</f>
        <v>8.9657279122529459E-4</v>
      </c>
      <c r="N8" s="48">
        <f t="shared" ref="N8:N26" si="9">J8+PI()/2</f>
        <v>1.4092653589793169E-2</v>
      </c>
      <c r="O8" s="49">
        <f t="shared" ref="O8:O26" si="10">M8*COS(N8)</f>
        <v>8.9648376172720334E-4</v>
      </c>
      <c r="P8" s="50">
        <f t="shared" ref="P8:P26" si="11">M8*SIN(N8)</f>
        <v>1.2634671541378059E-5</v>
      </c>
      <c r="Q8" s="89"/>
      <c r="R8" s="22">
        <f>ABS(G8^2+(H8+R$5)^2-R$5^2)</f>
        <v>71.593625102171245</v>
      </c>
      <c r="S8" s="23">
        <f>ABS((K8-S$5)^2+(L8)^2-S$5^2)</f>
        <v>6.7534904963820752E-3</v>
      </c>
      <c r="T8" s="24">
        <f>ABS(O8^2+(P8-T$5)^2-T$5^2)</f>
        <v>6.3706510561932863E-7</v>
      </c>
      <c r="V8" s="30">
        <v>0</v>
      </c>
      <c r="W8" s="31">
        <f>R$5*COS(V8)</f>
        <v>78.3</v>
      </c>
      <c r="X8" s="32">
        <f>R$5*SIN(V8)-R$5</f>
        <v>-78.3</v>
      </c>
      <c r="Y8" s="33">
        <f>S$5*COS(V8)+S$5</f>
        <v>1.44</v>
      </c>
      <c r="Z8" s="33">
        <f>S$5*SIN(V8)</f>
        <v>0</v>
      </c>
      <c r="AA8" s="34">
        <f>T$5*COS(V8)</f>
        <v>6.6E-3</v>
      </c>
      <c r="AB8" s="35">
        <f>T$5*SIN(V8)+T$5</f>
        <v>6.6E-3</v>
      </c>
      <c r="AD8" s="38" t="s">
        <v>58</v>
      </c>
      <c r="AE8" s="39">
        <f>B18</f>
        <v>108.95043322649403</v>
      </c>
      <c r="AF8" s="39">
        <f>J18</f>
        <v>0.11779632679489649</v>
      </c>
      <c r="AG8" s="39">
        <f>TAN(AF8)</f>
        <v>0.11834421426478135</v>
      </c>
      <c r="AH8"/>
    </row>
    <row r="9" spans="1:34">
      <c r="A9" s="102">
        <v>17</v>
      </c>
      <c r="B9" s="42">
        <f t="shared" si="0"/>
        <v>106.81415022205297</v>
      </c>
      <c r="C9" s="102">
        <v>1.4790000000000001</v>
      </c>
      <c r="D9" s="84">
        <v>5.5E-2</v>
      </c>
      <c r="E9" s="43">
        <f t="shared" si="1"/>
        <v>26.890909090909094</v>
      </c>
      <c r="F9" s="33">
        <v>-2.97</v>
      </c>
      <c r="G9" s="43">
        <f t="shared" si="2"/>
        <v>-26.495991032827462</v>
      </c>
      <c r="H9" s="44">
        <f t="shared" si="3"/>
        <v>-4.5916719094317084</v>
      </c>
      <c r="I9" s="45">
        <f t="shared" si="4"/>
        <v>0.25175418270899808</v>
      </c>
      <c r="J9" s="46">
        <f t="shared" si="5"/>
        <v>-1.3992036732051036</v>
      </c>
      <c r="K9" s="46">
        <f t="shared" si="6"/>
        <v>4.2987487143662212E-2</v>
      </c>
      <c r="L9" s="47">
        <f t="shared" si="7"/>
        <v>-0.24805693794076605</v>
      </c>
      <c r="M9" s="51">
        <f t="shared" si="8"/>
        <v>2.3569366248351298E-3</v>
      </c>
      <c r="N9" s="48">
        <f t="shared" si="9"/>
        <v>0.17159265358979292</v>
      </c>
      <c r="O9" s="49">
        <f t="shared" si="10"/>
        <v>2.3223228142066135E-3</v>
      </c>
      <c r="P9" s="50">
        <f t="shared" si="11"/>
        <v>4.0245123941253761E-4</v>
      </c>
      <c r="Q9" s="89"/>
      <c r="R9" s="22">
        <f t="shared" ref="R9:R23" si="12">ABS(G9^2+(H9+R$5)^2-R$5^2)</f>
        <v>4.06517071853159</v>
      </c>
      <c r="S9" s="23">
        <f t="shared" ref="S9:S23" si="13">ABS((K9-S$5)^2+(L9)^2-S$5^2)</f>
        <v>1.4781870246020068E-3</v>
      </c>
      <c r="T9" s="24">
        <f t="shared" ref="T9:T23" si="14">ABS(O9^2+(P9-T$5)^2-T$5^2)</f>
        <v>2.4279389324372209E-7</v>
      </c>
      <c r="V9" s="30">
        <f>V8+$W$4</f>
        <v>0.29919930034188508</v>
      </c>
      <c r="W9" s="31">
        <f t="shared" ref="W9:W23" si="15">R$5*COS(V9)</f>
        <v>74.821350693054811</v>
      </c>
      <c r="X9" s="32">
        <f t="shared" ref="X9:X23" si="16">R$5*SIN(V9)-R$5</f>
        <v>-55.220669843626197</v>
      </c>
      <c r="Y9" s="33">
        <f t="shared" ref="Y9:Y23" si="17">S$5*COS(V9)+S$5</f>
        <v>1.4080124201660214</v>
      </c>
      <c r="Z9" s="33">
        <f t="shared" ref="Z9:Z23" si="18">S$5*SIN(V9)</f>
        <v>0.21222372557585104</v>
      </c>
      <c r="AA9" s="34">
        <f t="shared" ref="AA9:AA23" si="19">T$5*COS(V9)</f>
        <v>6.3067805181885282E-3</v>
      </c>
      <c r="AB9" s="35">
        <f t="shared" ref="AB9:AB23" si="20">T$5*SIN(V9)+T$5</f>
        <v>8.545384151111968E-3</v>
      </c>
      <c r="AD9" s="1"/>
      <c r="AE9" s="1"/>
      <c r="AF9" s="1"/>
      <c r="AG9" s="1"/>
      <c r="AH9"/>
    </row>
    <row r="10" spans="1:34">
      <c r="A10" s="102">
        <v>17.09</v>
      </c>
      <c r="B10" s="42">
        <f t="shared" si="0"/>
        <v>107.37963689969912</v>
      </c>
      <c r="C10" s="102">
        <v>1.9259999999999999</v>
      </c>
      <c r="D10" s="84">
        <v>5.5E-2</v>
      </c>
      <c r="E10" s="43">
        <f t="shared" si="1"/>
        <v>35.018181818181816</v>
      </c>
      <c r="F10" s="33">
        <v>-2.9148999999999998</v>
      </c>
      <c r="G10" s="43">
        <f t="shared" si="2"/>
        <v>-34.122244053849123</v>
      </c>
      <c r="H10" s="44">
        <f t="shared" si="3"/>
        <v>-7.8705475400887961</v>
      </c>
      <c r="I10" s="45">
        <f t="shared" si="4"/>
        <v>0.32611566614712528</v>
      </c>
      <c r="J10" s="46">
        <f t="shared" si="5"/>
        <v>-1.3441036732051033</v>
      </c>
      <c r="K10" s="46">
        <f t="shared" si="6"/>
        <v>7.3296462600637158E-2</v>
      </c>
      <c r="L10" s="47">
        <f t="shared" si="7"/>
        <v>-0.31777201934219551</v>
      </c>
      <c r="M10" s="51">
        <f t="shared" si="8"/>
        <v>3.0370345399076226E-3</v>
      </c>
      <c r="N10" s="48">
        <f t="shared" si="9"/>
        <v>0.22669265358979329</v>
      </c>
      <c r="O10" s="49">
        <f t="shared" si="10"/>
        <v>2.9593322208662258E-3</v>
      </c>
      <c r="P10" s="50">
        <f t="shared" si="11"/>
        <v>6.8259182762092684E-4</v>
      </c>
      <c r="Q10" s="89"/>
      <c r="R10" s="22">
        <f t="shared" si="12"/>
        <v>6.254686926665272</v>
      </c>
      <c r="S10" s="23">
        <f t="shared" si="13"/>
        <v>8.0452156166577193E-4</v>
      </c>
      <c r="T10" s="24">
        <f t="shared" si="14"/>
        <v>2.1336667199567649E-7</v>
      </c>
      <c r="V10" s="30">
        <f t="shared" ref="V10:V26" si="21">V9+$W$4</f>
        <v>0.59839860068377015</v>
      </c>
      <c r="W10" s="31">
        <f t="shared" si="15"/>
        <v>64.694496028942396</v>
      </c>
      <c r="X10" s="32">
        <f t="shared" si="16"/>
        <v>-34.192039453618392</v>
      </c>
      <c r="Y10" s="33">
        <f t="shared" si="17"/>
        <v>1.3148919175075164</v>
      </c>
      <c r="Z10" s="33">
        <f t="shared" si="18"/>
        <v>0.40559044180580789</v>
      </c>
      <c r="AA10" s="34">
        <f t="shared" si="19"/>
        <v>5.4531759104855665E-3</v>
      </c>
      <c r="AB10" s="35">
        <f t="shared" si="20"/>
        <v>1.0317912383219906E-2</v>
      </c>
      <c r="AD10" s="40" t="s">
        <v>110</v>
      </c>
      <c r="AE10" s="41">
        <f>(AE7^2*AE8*AG8-AE8^2*AE7*AG7)/(AE8*AG8-AE7*AG7)</f>
        <v>11859.508058822168</v>
      </c>
      <c r="AF10" s="1"/>
      <c r="AG10" s="1"/>
      <c r="AH10"/>
    </row>
    <row r="11" spans="1:34">
      <c r="A11" s="102">
        <v>17.149999999999999</v>
      </c>
      <c r="B11" s="42">
        <f t="shared" si="0"/>
        <v>107.75662801812989</v>
      </c>
      <c r="C11" s="102">
        <v>2.5539999999999998</v>
      </c>
      <c r="D11" s="84">
        <v>5.5E-2</v>
      </c>
      <c r="E11" s="43">
        <f t="shared" si="1"/>
        <v>46.43636363636363</v>
      </c>
      <c r="F11" s="33">
        <v>-2.8271999999999999</v>
      </c>
      <c r="G11" s="43">
        <f t="shared" si="2"/>
        <v>-44.160255992934978</v>
      </c>
      <c r="H11" s="44">
        <f t="shared" si="3"/>
        <v>-14.359932395629343</v>
      </c>
      <c r="I11" s="45">
        <f t="shared" si="4"/>
        <v>0.43093742343673547</v>
      </c>
      <c r="J11" s="46">
        <f t="shared" si="5"/>
        <v>-1.2564036732051034</v>
      </c>
      <c r="K11" s="46">
        <f t="shared" si="6"/>
        <v>0.13326263692302345</v>
      </c>
      <c r="L11" s="47">
        <f t="shared" si="7"/>
        <v>-0.40981475390548677</v>
      </c>
      <c r="M11" s="51">
        <f t="shared" si="8"/>
        <v>3.999173242171525E-3</v>
      </c>
      <c r="N11" s="48">
        <f t="shared" si="9"/>
        <v>0.31439265358979318</v>
      </c>
      <c r="O11" s="49">
        <f t="shared" si="10"/>
        <v>3.8031512440843645E-3</v>
      </c>
      <c r="P11" s="50">
        <f t="shared" si="11"/>
        <v>1.2367001396944438E-3</v>
      </c>
      <c r="Q11" s="89" t="s">
        <v>97</v>
      </c>
      <c r="R11" s="22">
        <f t="shared" si="12"/>
        <v>92.429545386959944</v>
      </c>
      <c r="S11" s="23">
        <f t="shared" si="13"/>
        <v>6.1911342508614853E-3</v>
      </c>
      <c r="T11" s="24">
        <f t="shared" si="14"/>
        <v>3.3105522306594828E-7</v>
      </c>
      <c r="V11" s="30">
        <f t="shared" si="21"/>
        <v>0.89759790102565518</v>
      </c>
      <c r="W11" s="31">
        <f t="shared" si="15"/>
        <v>48.819251485538835</v>
      </c>
      <c r="X11" s="32">
        <f t="shared" si="16"/>
        <v>-17.082594922753266</v>
      </c>
      <c r="Y11" s="33">
        <f t="shared" si="17"/>
        <v>1.1689126573382882</v>
      </c>
      <c r="Z11" s="33">
        <f t="shared" si="18"/>
        <v>0.56291866737698149</v>
      </c>
      <c r="AA11" s="34">
        <f t="shared" si="19"/>
        <v>4.1150326922676419E-3</v>
      </c>
      <c r="AB11" s="35">
        <f t="shared" si="20"/>
        <v>1.1760087784288997E-2</v>
      </c>
      <c r="AD11" s="40" t="s">
        <v>3</v>
      </c>
      <c r="AE11" s="41">
        <f>SQRT(AE10)</f>
        <v>108.90136848920756</v>
      </c>
      <c r="AF11" s="1">
        <f>AE11/2/PI()</f>
        <v>17.332191104529354</v>
      </c>
      <c r="AG11" s="1"/>
      <c r="AH11"/>
    </row>
    <row r="12" spans="1:34">
      <c r="A12" s="102">
        <v>17.25</v>
      </c>
      <c r="B12" s="42">
        <f t="shared" si="0"/>
        <v>108.38494654884786</v>
      </c>
      <c r="C12" s="102">
        <v>4.8</v>
      </c>
      <c r="D12" s="84">
        <v>5.5E-2</v>
      </c>
      <c r="E12" s="43">
        <f t="shared" si="1"/>
        <v>87.272727272727266</v>
      </c>
      <c r="F12" s="33">
        <v>-2.5449999999999999</v>
      </c>
      <c r="G12" s="43">
        <f t="shared" si="2"/>
        <v>-72.196778410393037</v>
      </c>
      <c r="H12" s="44">
        <f t="shared" si="3"/>
        <v>-49.032174261197518</v>
      </c>
      <c r="I12" s="45">
        <f t="shared" si="4"/>
        <v>0.80521077927915419</v>
      </c>
      <c r="J12" s="46">
        <f t="shared" si="5"/>
        <v>-0.97420367320510337</v>
      </c>
      <c r="K12" s="46">
        <f t="shared" si="6"/>
        <v>0.45238915386740791</v>
      </c>
      <c r="L12" s="47">
        <f t="shared" si="7"/>
        <v>-0.66611444401879882</v>
      </c>
      <c r="M12" s="51">
        <f t="shared" si="8"/>
        <v>7.4291754059799698E-3</v>
      </c>
      <c r="N12" s="48">
        <f t="shared" si="9"/>
        <v>0.59659265358979319</v>
      </c>
      <c r="O12" s="49">
        <f t="shared" si="10"/>
        <v>6.1458206626377647E-3</v>
      </c>
      <c r="P12" s="50">
        <f t="shared" si="11"/>
        <v>4.1739113066178533E-3</v>
      </c>
      <c r="Q12" s="89"/>
      <c r="R12" s="22">
        <f t="shared" si="12"/>
        <v>61.909563683696433</v>
      </c>
      <c r="S12" s="23">
        <f t="shared" si="13"/>
        <v>3.0759825017245834E-3</v>
      </c>
      <c r="T12" s="24">
        <f t="shared" si="14"/>
        <v>9.7017965461986097E-8</v>
      </c>
      <c r="V12" s="30">
        <f t="shared" si="21"/>
        <v>1.1967972013675403</v>
      </c>
      <c r="W12" s="31">
        <f t="shared" si="15"/>
        <v>28.606202207888725</v>
      </c>
      <c r="X12" s="32">
        <f t="shared" si="16"/>
        <v>-5.4125854811588141</v>
      </c>
      <c r="Y12" s="33">
        <f t="shared" si="17"/>
        <v>0.9830455375438043</v>
      </c>
      <c r="Z12" s="33">
        <f t="shared" si="18"/>
        <v>0.67022909902382699</v>
      </c>
      <c r="AA12" s="34">
        <f t="shared" si="19"/>
        <v>2.4112507608182068E-3</v>
      </c>
      <c r="AB12" s="35">
        <f t="shared" si="20"/>
        <v>1.2743766741051748E-2</v>
      </c>
      <c r="AD12" s="40" t="s">
        <v>25</v>
      </c>
      <c r="AE12" s="52">
        <f>-(AE8^2-AE7^2)/(AE7*AG7-AE8*AG8)</f>
        <v>0.82900021238060095</v>
      </c>
      <c r="AF12" s="1"/>
      <c r="AG12" s="1"/>
      <c r="AH12"/>
    </row>
    <row r="13" spans="1:34">
      <c r="A13" s="102">
        <v>17.28</v>
      </c>
      <c r="B13" s="42">
        <f t="shared" si="0"/>
        <v>108.57344210806326</v>
      </c>
      <c r="C13" s="102">
        <v>6.47</v>
      </c>
      <c r="D13" s="84">
        <v>5.5E-2</v>
      </c>
      <c r="E13" s="43">
        <f t="shared" si="1"/>
        <v>117.63636363636363</v>
      </c>
      <c r="F13" s="33">
        <v>-2.2440000000000002</v>
      </c>
      <c r="G13" s="43">
        <f t="shared" si="2"/>
        <v>-73.345555670196092</v>
      </c>
      <c r="H13" s="44">
        <f t="shared" si="3"/>
        <v>-91.9714276991335</v>
      </c>
      <c r="I13" s="45">
        <f t="shared" si="4"/>
        <v>1.0834727291714674</v>
      </c>
      <c r="J13" s="46">
        <f t="shared" si="5"/>
        <v>-0.67320367320510366</v>
      </c>
      <c r="K13" s="46">
        <f t="shared" si="6"/>
        <v>0.84708954522777524</v>
      </c>
      <c r="L13" s="47">
        <f t="shared" si="7"/>
        <v>-0.67553864228781824</v>
      </c>
      <c r="M13" s="51">
        <f t="shared" si="8"/>
        <v>9.9791690134783222E-3</v>
      </c>
      <c r="N13" s="48">
        <f t="shared" si="9"/>
        <v>0.8975926535897929</v>
      </c>
      <c r="O13" s="49">
        <f t="shared" si="10"/>
        <v>6.2219510514869188E-3</v>
      </c>
      <c r="P13" s="50">
        <f t="shared" si="11"/>
        <v>7.8019958544251183E-3</v>
      </c>
      <c r="Q13" s="89" t="s">
        <v>98</v>
      </c>
      <c r="R13" s="22">
        <f t="shared" si="12"/>
        <v>564.41152809753021</v>
      </c>
      <c r="S13" s="23">
        <f t="shared" si="13"/>
        <v>4.5895790269728398E-2</v>
      </c>
      <c r="T13" s="24">
        <f t="shared" si="14"/>
        <v>3.4025310788456535E-6</v>
      </c>
      <c r="V13" s="30">
        <f t="shared" si="21"/>
        <v>1.4959965017094254</v>
      </c>
      <c r="W13" s="31">
        <f t="shared" si="15"/>
        <v>5.8513663278170123</v>
      </c>
      <c r="X13" s="32">
        <f t="shared" si="16"/>
        <v>-0.21894268071359591</v>
      </c>
      <c r="Y13" s="33">
        <f t="shared" si="17"/>
        <v>0.77380566738222534</v>
      </c>
      <c r="Z13" s="33">
        <f t="shared" si="18"/>
        <v>0.71798673397044965</v>
      </c>
      <c r="AA13" s="34">
        <f t="shared" si="19"/>
        <v>4.9321861767039955E-4</v>
      </c>
      <c r="AB13" s="35">
        <f t="shared" si="20"/>
        <v>1.3181545061395789E-2</v>
      </c>
      <c r="AD13" s="40" t="s">
        <v>26</v>
      </c>
      <c r="AE13" s="52">
        <f>AE12/2</f>
        <v>0.41450010619030048</v>
      </c>
      <c r="AF13" s="1"/>
      <c r="AG13" s="1"/>
      <c r="AH13"/>
    </row>
    <row r="14" spans="1:34">
      <c r="A14" s="102">
        <v>17.3</v>
      </c>
      <c r="B14" s="42">
        <f t="shared" si="0"/>
        <v>108.69910581420685</v>
      </c>
      <c r="C14" s="102">
        <v>7.6420000000000003</v>
      </c>
      <c r="D14" s="84">
        <v>5.5E-2</v>
      </c>
      <c r="E14" s="43">
        <f t="shared" si="1"/>
        <v>138.94545454545454</v>
      </c>
      <c r="F14" s="33">
        <v>-2.0657000000000001</v>
      </c>
      <c r="G14" s="43">
        <f t="shared" si="2"/>
        <v>-65.991710752047325</v>
      </c>
      <c r="H14" s="44">
        <f t="shared" si="3"/>
        <v>-122.27400971122643</v>
      </c>
      <c r="I14" s="45">
        <f t="shared" si="4"/>
        <v>1.278257567113257</v>
      </c>
      <c r="J14" s="46">
        <f t="shared" si="5"/>
        <v>-0.49490367320510353</v>
      </c>
      <c r="K14" s="46">
        <f t="shared" si="6"/>
        <v>1.1248851478154971</v>
      </c>
      <c r="L14" s="47">
        <f t="shared" si="7"/>
        <v>-0.60710444909126648</v>
      </c>
      <c r="M14" s="51">
        <f t="shared" si="8"/>
        <v>1.1759595974028612E-2</v>
      </c>
      <c r="N14" s="48">
        <f t="shared" si="9"/>
        <v>1.075892653589793</v>
      </c>
      <c r="O14" s="49">
        <f t="shared" si="10"/>
        <v>5.5851834708645666E-3</v>
      </c>
      <c r="P14" s="50">
        <f t="shared" si="11"/>
        <v>1.0348614548294431E-2</v>
      </c>
      <c r="Q14" s="89" t="s">
        <v>100</v>
      </c>
      <c r="R14" s="22">
        <f t="shared" si="12"/>
        <v>157.72941806491508</v>
      </c>
      <c r="S14" s="23">
        <f t="shared" si="13"/>
        <v>1.4107795027987091E-2</v>
      </c>
      <c r="T14" s="24">
        <f t="shared" si="14"/>
        <v>1.6863854349034326E-6</v>
      </c>
      <c r="V14" s="30">
        <f t="shared" si="21"/>
        <v>1.7951958020513106</v>
      </c>
      <c r="W14" s="31">
        <f t="shared" si="15"/>
        <v>-17.42338912877943</v>
      </c>
      <c r="X14" s="32">
        <f t="shared" si="16"/>
        <v>-1.9631444761632082</v>
      </c>
      <c r="Y14" s="33">
        <f t="shared" si="17"/>
        <v>0.55978492755145348</v>
      </c>
      <c r="Z14" s="33">
        <f t="shared" si="18"/>
        <v>0.70194809677091297</v>
      </c>
      <c r="AA14" s="34">
        <f t="shared" si="19"/>
        <v>-1.468638164111676E-3</v>
      </c>
      <c r="AB14" s="35">
        <f t="shared" si="20"/>
        <v>1.3034524220400035E-2</v>
      </c>
      <c r="AD14" s="40" t="s">
        <v>5</v>
      </c>
      <c r="AE14" s="52">
        <f>AE13/AE11</f>
        <v>3.8061974054199206E-3</v>
      </c>
      <c r="AF14" s="1"/>
      <c r="AG14" s="1"/>
    </row>
    <row r="15" spans="1:34">
      <c r="A15" s="102">
        <v>17.32</v>
      </c>
      <c r="B15" s="42">
        <f t="shared" si="0"/>
        <v>108.82476952035043</v>
      </c>
      <c r="C15" s="102">
        <v>8.4499999999999993</v>
      </c>
      <c r="D15" s="84">
        <v>5.5E-2</v>
      </c>
      <c r="E15" s="43">
        <f t="shared" si="1"/>
        <v>153.63636363636363</v>
      </c>
      <c r="F15" s="33">
        <v>-1.74</v>
      </c>
      <c r="G15" s="43">
        <f t="shared" si="2"/>
        <v>-25.871971548540014</v>
      </c>
      <c r="H15" s="44">
        <f t="shared" si="3"/>
        <v>-151.44231020291684</v>
      </c>
      <c r="I15" s="45">
        <f t="shared" si="4"/>
        <v>1.4117775237523784</v>
      </c>
      <c r="J15" s="46">
        <f t="shared" si="5"/>
        <v>-0.16920367320510343</v>
      </c>
      <c r="K15" s="46">
        <f t="shared" si="6"/>
        <v>1.3916161814116856</v>
      </c>
      <c r="L15" s="47">
        <f t="shared" si="7"/>
        <v>-0.23773973207176807</v>
      </c>
      <c r="M15" s="51">
        <f t="shared" si="8"/>
        <v>1.2972942924435724E-2</v>
      </c>
      <c r="N15" s="48">
        <f t="shared" si="9"/>
        <v>1.4015926535897931</v>
      </c>
      <c r="O15" s="49">
        <f t="shared" si="10"/>
        <v>2.1846104808640131E-3</v>
      </c>
      <c r="P15" s="50">
        <f t="shared" si="11"/>
        <v>1.2787678646555285E-2</v>
      </c>
      <c r="Q15" s="89"/>
      <c r="R15" s="22">
        <f t="shared" si="12"/>
        <v>111.73354637182183</v>
      </c>
      <c r="S15" s="23">
        <f t="shared" si="13"/>
        <v>1.0811524660429672E-2</v>
      </c>
      <c r="T15" s="24">
        <f t="shared" si="14"/>
        <v>5.0011001386285244E-7</v>
      </c>
      <c r="V15" s="30">
        <f t="shared" si="21"/>
        <v>2.0943951023931957</v>
      </c>
      <c r="W15" s="31">
        <f t="shared" si="15"/>
        <v>-39.150000000000013</v>
      </c>
      <c r="X15" s="32">
        <f t="shared" si="16"/>
        <v>-10.490210883678472</v>
      </c>
      <c r="Y15" s="33">
        <f t="shared" si="17"/>
        <v>0.35999999999999982</v>
      </c>
      <c r="Z15" s="33">
        <f t="shared" si="18"/>
        <v>0.62353829072479572</v>
      </c>
      <c r="AA15" s="34">
        <f t="shared" si="19"/>
        <v>-3.3000000000000013E-3</v>
      </c>
      <c r="AB15" s="35">
        <f t="shared" si="20"/>
        <v>1.2315767664977294E-2</v>
      </c>
    </row>
    <row r="16" spans="1:34">
      <c r="A16" s="102">
        <v>17.329999999999998</v>
      </c>
      <c r="B16" s="42">
        <f t="shared" si="0"/>
        <v>108.88760137342221</v>
      </c>
      <c r="C16" s="102">
        <v>8.5820000000000007</v>
      </c>
      <c r="D16" s="84">
        <v>5.5E-2</v>
      </c>
      <c r="E16" s="43">
        <f t="shared" si="1"/>
        <v>156.03636363636366</v>
      </c>
      <c r="F16" s="33">
        <v>-1.6040000000000001</v>
      </c>
      <c r="G16" s="43">
        <f t="shared" si="2"/>
        <v>-5.180028487507494</v>
      </c>
      <c r="H16" s="44">
        <f t="shared" si="3"/>
        <v>-155.95035774799661</v>
      </c>
      <c r="I16" s="45">
        <f t="shared" si="4"/>
        <v>1.433003957000101</v>
      </c>
      <c r="J16" s="46">
        <f t="shared" si="5"/>
        <v>-3.3203673205103534E-2</v>
      </c>
      <c r="K16" s="46">
        <f t="shared" si="6"/>
        <v>1.4322140976655005</v>
      </c>
      <c r="L16" s="47">
        <f t="shared" si="7"/>
        <v>-4.7572252691497598E-2</v>
      </c>
      <c r="M16" s="51">
        <f t="shared" si="8"/>
        <v>1.3160396031552911E-2</v>
      </c>
      <c r="N16" s="48">
        <f t="shared" si="9"/>
        <v>1.537592653589793</v>
      </c>
      <c r="O16" s="49">
        <f t="shared" si="10"/>
        <v>4.3689320080026432E-4</v>
      </c>
      <c r="P16" s="50">
        <f t="shared" si="11"/>
        <v>1.3153142135566244E-2</v>
      </c>
      <c r="Q16" s="89"/>
      <c r="R16" s="22">
        <f t="shared" si="12"/>
        <v>74.47924647675336</v>
      </c>
      <c r="S16" s="23">
        <f t="shared" si="13"/>
        <v>8.8879598603731624E-3</v>
      </c>
      <c r="T16" s="24">
        <f t="shared" si="14"/>
        <v>4.2545248216078612E-7</v>
      </c>
      <c r="V16" s="30">
        <f t="shared" si="21"/>
        <v>2.3935944027350806</v>
      </c>
      <c r="W16" s="31">
        <f t="shared" si="15"/>
        <v>-57.397961564275398</v>
      </c>
      <c r="X16" s="32">
        <f t="shared" si="16"/>
        <v>-25.042474632537015</v>
      </c>
      <c r="Y16" s="33">
        <f t="shared" si="17"/>
        <v>0.19220265228252498</v>
      </c>
      <c r="Z16" s="33">
        <f t="shared" si="18"/>
        <v>0.4897243711950619</v>
      </c>
      <c r="AA16" s="34">
        <f t="shared" si="19"/>
        <v>-4.8381423540768539E-3</v>
      </c>
      <c r="AB16" s="35">
        <f t="shared" si="20"/>
        <v>1.1089140069288067E-2</v>
      </c>
    </row>
    <row r="17" spans="1:28">
      <c r="A17" s="102">
        <v>17.34</v>
      </c>
      <c r="B17" s="42">
        <f t="shared" si="0"/>
        <v>108.95043322649403</v>
      </c>
      <c r="C17" s="102">
        <v>8.6199999999999992</v>
      </c>
      <c r="D17" s="84">
        <v>5.5E-2</v>
      </c>
      <c r="E17" s="43">
        <f t="shared" si="1"/>
        <v>156.72727272727272</v>
      </c>
      <c r="F17" s="33">
        <v>-1.49</v>
      </c>
      <c r="G17" s="43">
        <f t="shared" si="2"/>
        <v>12.64921501237057</v>
      </c>
      <c r="H17" s="44">
        <f t="shared" si="3"/>
        <v>-156.21598950203446</v>
      </c>
      <c r="I17" s="45">
        <f t="shared" si="4"/>
        <v>1.4385190410528863</v>
      </c>
      <c r="J17" s="46">
        <f t="shared" si="5"/>
        <v>8.0796326794896567E-2</v>
      </c>
      <c r="K17" s="46">
        <f t="shared" si="6"/>
        <v>1.4338262352503122</v>
      </c>
      <c r="L17" s="47">
        <f t="shared" si="7"/>
        <v>0.116100639876066</v>
      </c>
      <c r="M17" s="51">
        <f t="shared" si="8"/>
        <v>1.3203426534912339E-2</v>
      </c>
      <c r="N17" s="48">
        <f t="shared" si="9"/>
        <v>1.6515926535897931</v>
      </c>
      <c r="O17" s="49">
        <f t="shared" si="10"/>
        <v>-1.0656280699197177E-3</v>
      </c>
      <c r="P17" s="50">
        <f t="shared" si="11"/>
        <v>1.3160353683675316E-2</v>
      </c>
      <c r="Q17" s="89"/>
      <c r="R17" s="22">
        <f t="shared" si="12"/>
        <v>100.01406051032609</v>
      </c>
      <c r="S17" s="23">
        <f t="shared" si="13"/>
        <v>4.6272527112660722E-3</v>
      </c>
      <c r="T17" s="24">
        <f t="shared" si="14"/>
        <v>6.1380363831311147E-7</v>
      </c>
      <c r="V17" s="30">
        <f t="shared" si="21"/>
        <v>2.6927937030769655</v>
      </c>
      <c r="W17" s="31">
        <f t="shared" si="15"/>
        <v>-70.545862356759415</v>
      </c>
      <c r="X17" s="32">
        <f t="shared" si="16"/>
        <v>-44.326903227095187</v>
      </c>
      <c r="Y17" s="33">
        <f t="shared" si="17"/>
        <v>7.1302415110258255E-2</v>
      </c>
      <c r="Z17" s="33">
        <f t="shared" si="18"/>
        <v>0.31239629216464193</v>
      </c>
      <c r="AA17" s="34">
        <f t="shared" si="19"/>
        <v>-5.9463945281559658E-3</v>
      </c>
      <c r="AB17" s="35">
        <f t="shared" si="20"/>
        <v>9.4636326781758848E-3</v>
      </c>
    </row>
    <row r="18" spans="1:28">
      <c r="A18" s="102">
        <v>17.34</v>
      </c>
      <c r="B18" s="42">
        <f t="shared" si="0"/>
        <v>108.95043322649403</v>
      </c>
      <c r="C18" s="102">
        <v>8.5299999999999994</v>
      </c>
      <c r="D18" s="84">
        <v>5.5E-2</v>
      </c>
      <c r="E18" s="43">
        <f t="shared" si="1"/>
        <v>155.09090909090907</v>
      </c>
      <c r="F18" s="33">
        <v>-1.4530000000000001</v>
      </c>
      <c r="G18" s="43">
        <f t="shared" si="2"/>
        <v>18.226918361325858</v>
      </c>
      <c r="H18" s="44">
        <f t="shared" si="3"/>
        <v>-154.01613399152109</v>
      </c>
      <c r="I18" s="45">
        <f t="shared" si="4"/>
        <v>1.4234997007170673</v>
      </c>
      <c r="J18" s="46">
        <f t="shared" si="5"/>
        <v>0.11779632679489649</v>
      </c>
      <c r="K18" s="46">
        <f t="shared" si="6"/>
        <v>1.4136348927712958</v>
      </c>
      <c r="L18" s="47">
        <f t="shared" si="7"/>
        <v>0.16729551064229747</v>
      </c>
      <c r="M18" s="51">
        <f t="shared" si="8"/>
        <v>1.3065571733503742E-2</v>
      </c>
      <c r="N18" s="48">
        <f t="shared" si="9"/>
        <v>1.688592653589793</v>
      </c>
      <c r="O18" s="49">
        <f t="shared" si="10"/>
        <v>-1.535519462272457E-3</v>
      </c>
      <c r="P18" s="50">
        <f t="shared" si="11"/>
        <v>1.2975027734240667E-2</v>
      </c>
      <c r="Q18" s="89"/>
      <c r="R18" s="22">
        <f t="shared" si="12"/>
        <v>65.736500427586179</v>
      </c>
      <c r="S18" s="23">
        <f t="shared" si="13"/>
        <v>9.2828476490858236E-3</v>
      </c>
      <c r="T18" s="24">
        <f t="shared" si="14"/>
        <v>5.6120136864481199E-7</v>
      </c>
      <c r="V18" s="30">
        <f t="shared" si="21"/>
        <v>2.9919930034188504</v>
      </c>
      <c r="W18" s="31">
        <f t="shared" si="15"/>
        <v>-77.425453693427556</v>
      </c>
      <c r="X18" s="32">
        <f t="shared" si="16"/>
        <v>-66.629990558405524</v>
      </c>
      <c r="Y18" s="33">
        <f t="shared" si="17"/>
        <v>8.041805117907419E-3</v>
      </c>
      <c r="Z18" s="33">
        <f t="shared" si="18"/>
        <v>0.1073104316468458</v>
      </c>
      <c r="AA18" s="34">
        <f t="shared" si="19"/>
        <v>-6.5262834530858483E-3</v>
      </c>
      <c r="AB18" s="35">
        <f t="shared" si="20"/>
        <v>7.5836789567627532E-3</v>
      </c>
    </row>
    <row r="19" spans="1:28">
      <c r="A19" s="102">
        <v>17.350000000000001</v>
      </c>
      <c r="B19" s="42">
        <f t="shared" si="0"/>
        <v>109.01326507956583</v>
      </c>
      <c r="C19" s="102">
        <v>8.42</v>
      </c>
      <c r="D19" s="84">
        <v>5.5E-2</v>
      </c>
      <c r="E19" s="43">
        <f t="shared" si="1"/>
        <v>153.09090909090909</v>
      </c>
      <c r="F19" s="33">
        <v>-1.3540000000000001</v>
      </c>
      <c r="G19" s="43">
        <f t="shared" si="2"/>
        <v>32.930168690798759</v>
      </c>
      <c r="H19" s="44">
        <f t="shared" si="3"/>
        <v>-149.50729225116925</v>
      </c>
      <c r="I19" s="45">
        <f t="shared" si="4"/>
        <v>1.4043328486599516</v>
      </c>
      <c r="J19" s="46">
        <f t="shared" si="5"/>
        <v>0.21679632679489647</v>
      </c>
      <c r="K19" s="46">
        <f t="shared" si="6"/>
        <v>1.3714596305509053</v>
      </c>
      <c r="L19" s="47">
        <f t="shared" si="7"/>
        <v>0.30207487746343448</v>
      </c>
      <c r="M19" s="51">
        <f t="shared" si="8"/>
        <v>1.2882219862279762E-2</v>
      </c>
      <c r="N19" s="48">
        <f t="shared" si="9"/>
        <v>1.787592653589793</v>
      </c>
      <c r="O19" s="49">
        <f t="shared" si="10"/>
        <v>-2.7709919269270412E-3</v>
      </c>
      <c r="P19" s="50">
        <f t="shared" si="11"/>
        <v>1.2580667403640411E-2</v>
      </c>
      <c r="Q19" s="89"/>
      <c r="R19" s="22">
        <f t="shared" si="12"/>
        <v>23.984479747890873</v>
      </c>
      <c r="S19" s="23">
        <f t="shared" si="13"/>
        <v>2.7511181679289454E-3</v>
      </c>
      <c r="T19" s="24">
        <f t="shared" si="14"/>
        <v>1.1322114793822259E-7</v>
      </c>
      <c r="V19" s="30">
        <f t="shared" si="21"/>
        <v>3.2911923037607353</v>
      </c>
      <c r="W19" s="31">
        <f t="shared" si="15"/>
        <v>-77.425453693427571</v>
      </c>
      <c r="X19" s="32">
        <f t="shared" si="16"/>
        <v>-89.970009441594428</v>
      </c>
      <c r="Y19" s="33">
        <f t="shared" si="17"/>
        <v>8.041805117907419E-3</v>
      </c>
      <c r="Z19" s="33">
        <f t="shared" si="18"/>
        <v>-0.1073104316468453</v>
      </c>
      <c r="AA19" s="34">
        <f t="shared" si="19"/>
        <v>-6.5262834530858491E-3</v>
      </c>
      <c r="AB19" s="35">
        <f t="shared" si="20"/>
        <v>5.6163210432372511E-3</v>
      </c>
    </row>
    <row r="20" spans="1:28">
      <c r="A20" s="102">
        <v>17.36</v>
      </c>
      <c r="B20" s="42">
        <f t="shared" si="0"/>
        <v>109.07609693263761</v>
      </c>
      <c r="C20" s="102">
        <v>8.2469999999999999</v>
      </c>
      <c r="D20" s="84">
        <v>5.5E-2</v>
      </c>
      <c r="E20" s="43">
        <f t="shared" si="1"/>
        <v>149.94545454545454</v>
      </c>
      <c r="F20" s="33">
        <v>-1.26</v>
      </c>
      <c r="G20" s="43">
        <f t="shared" si="2"/>
        <v>45.855855334468217</v>
      </c>
      <c r="H20" s="44">
        <f t="shared" si="3"/>
        <v>-142.76161903812695</v>
      </c>
      <c r="I20" s="45">
        <f t="shared" si="4"/>
        <v>1.3746866523657948</v>
      </c>
      <c r="J20" s="46">
        <f t="shared" si="5"/>
        <v>0.31079632679489655</v>
      </c>
      <c r="K20" s="46">
        <f>I20*COS(J20)</f>
        <v>1.3088258844308722</v>
      </c>
      <c r="L20" s="47">
        <f t="shared" si="7"/>
        <v>0.42040242201540751</v>
      </c>
      <c r="M20" s="51">
        <f t="shared" si="8"/>
        <v>1.26030055257181E-2</v>
      </c>
      <c r="N20" s="48">
        <f t="shared" si="9"/>
        <v>1.8815926535897931</v>
      </c>
      <c r="O20" s="49">
        <f t="shared" si="10"/>
        <v>-3.8542121861496045E-3</v>
      </c>
      <c r="P20" s="50">
        <f t="shared" si="11"/>
        <v>1.1999199836048103E-2</v>
      </c>
      <c r="Q20" s="103" t="s">
        <v>99</v>
      </c>
      <c r="R20" s="22">
        <f t="shared" si="12"/>
        <v>127.16979747228925</v>
      </c>
      <c r="S20" s="23">
        <f t="shared" si="13"/>
        <v>5.0541186122197157E-3</v>
      </c>
      <c r="T20" s="24">
        <f t="shared" si="14"/>
        <v>4.463104454459772E-7</v>
      </c>
      <c r="V20" s="30">
        <f t="shared" si="21"/>
        <v>3.5903916041026203</v>
      </c>
      <c r="W20" s="31">
        <f t="shared" si="15"/>
        <v>-70.545862356759429</v>
      </c>
      <c r="X20" s="32">
        <f t="shared" si="16"/>
        <v>-112.27309677290475</v>
      </c>
      <c r="Y20" s="33">
        <f t="shared" si="17"/>
        <v>7.1302415110258033E-2</v>
      </c>
      <c r="Z20" s="33">
        <f t="shared" si="18"/>
        <v>-0.31239629216464149</v>
      </c>
      <c r="AA20" s="34">
        <f t="shared" si="19"/>
        <v>-5.9463945281559676E-3</v>
      </c>
      <c r="AB20" s="35">
        <f t="shared" si="20"/>
        <v>3.7363673218241199E-3</v>
      </c>
    </row>
    <row r="21" spans="1:28">
      <c r="A21" s="102">
        <v>17.37</v>
      </c>
      <c r="B21" s="42">
        <f t="shared" si="0"/>
        <v>109.13892878570942</v>
      </c>
      <c r="C21" s="102">
        <v>7.96</v>
      </c>
      <c r="D21" s="84">
        <v>5.5E-2</v>
      </c>
      <c r="E21" s="43">
        <f t="shared" si="1"/>
        <v>144.72727272727272</v>
      </c>
      <c r="F21" s="33">
        <v>-1.17</v>
      </c>
      <c r="G21" s="43">
        <f t="shared" si="2"/>
        <v>56.465589219882048</v>
      </c>
      <c r="H21" s="44">
        <f t="shared" si="3"/>
        <v>-133.25772287235708</v>
      </c>
      <c r="I21" s="45">
        <f t="shared" si="4"/>
        <v>1.3260829507630572</v>
      </c>
      <c r="J21" s="46">
        <f t="shared" si="5"/>
        <v>0.40079632679489663</v>
      </c>
      <c r="K21" s="46">
        <f t="shared" si="6"/>
        <v>1.2209916695627834</v>
      </c>
      <c r="L21" s="47">
        <f t="shared" si="7"/>
        <v>0.51737349677263467</v>
      </c>
      <c r="M21" s="51">
        <f t="shared" si="8"/>
        <v>1.2150412007128785E-2</v>
      </c>
      <c r="N21" s="48">
        <f t="shared" si="9"/>
        <v>1.9715926535897932</v>
      </c>
      <c r="O21" s="49">
        <f t="shared" si="10"/>
        <v>-4.7405037096202385E-3</v>
      </c>
      <c r="P21" s="50">
        <f t="shared" si="11"/>
        <v>1.1187499118304148E-2</v>
      </c>
      <c r="Q21" s="89"/>
      <c r="R21" s="22">
        <f t="shared" si="12"/>
        <v>77.824069263260753</v>
      </c>
      <c r="S21" s="23">
        <f t="shared" si="13"/>
        <v>2.6798813404860233E-4</v>
      </c>
      <c r="T21" s="24">
        <f t="shared" si="14"/>
        <v>4.2476418635421906E-8</v>
      </c>
      <c r="V21" s="30">
        <f t="shared" si="21"/>
        <v>3.8895909044445052</v>
      </c>
      <c r="W21" s="31">
        <f t="shared" si="15"/>
        <v>-57.397961564275434</v>
      </c>
      <c r="X21" s="32">
        <f t="shared" si="16"/>
        <v>-131.55752536746294</v>
      </c>
      <c r="Y21" s="33">
        <f t="shared" si="17"/>
        <v>0.19220265228252476</v>
      </c>
      <c r="Z21" s="33">
        <f t="shared" si="18"/>
        <v>-0.48972437119506151</v>
      </c>
      <c r="AA21" s="34">
        <f t="shared" si="19"/>
        <v>-4.8381423540768565E-3</v>
      </c>
      <c r="AB21" s="35">
        <f t="shared" si="20"/>
        <v>2.110859930711936E-3</v>
      </c>
    </row>
    <row r="22" spans="1:28">
      <c r="A22" s="102">
        <v>17.38</v>
      </c>
      <c r="B22" s="42">
        <f t="shared" si="0"/>
        <v>109.20176063878121</v>
      </c>
      <c r="C22" s="102">
        <v>7.649</v>
      </c>
      <c r="D22" s="84">
        <v>5.5E-2</v>
      </c>
      <c r="E22" s="43">
        <f t="shared" si="1"/>
        <v>139.07272727272726</v>
      </c>
      <c r="F22" s="33">
        <v>-1.083</v>
      </c>
      <c r="G22" s="43">
        <f t="shared" si="2"/>
        <v>65.18065779603586</v>
      </c>
      <c r="H22" s="44">
        <f t="shared" si="3"/>
        <v>-122.85237205829787</v>
      </c>
      <c r="I22" s="45">
        <f t="shared" si="4"/>
        <v>1.2735392402028531</v>
      </c>
      <c r="J22" s="46">
        <f t="shared" si="5"/>
        <v>0.4877963267948966</v>
      </c>
      <c r="K22" s="46">
        <f t="shared" si="6"/>
        <v>1.1250035836388235</v>
      </c>
      <c r="L22" s="47">
        <f t="shared" si="7"/>
        <v>0.59688284707827333</v>
      </c>
      <c r="M22" s="51">
        <f t="shared" si="8"/>
        <v>1.1662259223232493E-2</v>
      </c>
      <c r="N22" s="48">
        <f t="shared" si="9"/>
        <v>2.0585926535897929</v>
      </c>
      <c r="O22" s="49">
        <f t="shared" si="10"/>
        <v>-5.4658720114655352E-3</v>
      </c>
      <c r="P22" s="50">
        <f t="shared" si="11"/>
        <v>1.030206451853943E-2</v>
      </c>
      <c r="Q22" s="89"/>
      <c r="R22" s="22">
        <f t="shared" si="12"/>
        <v>102.54200674493222</v>
      </c>
      <c r="S22" s="23">
        <f t="shared" si="13"/>
        <v>1.8970358965548773E-3</v>
      </c>
      <c r="T22" s="24">
        <f t="shared" si="14"/>
        <v>2.1038545150881818E-8</v>
      </c>
      <c r="V22" s="30">
        <f t="shared" si="21"/>
        <v>4.1887902047863905</v>
      </c>
      <c r="W22" s="31">
        <f t="shared" si="15"/>
        <v>-39.150000000000034</v>
      </c>
      <c r="X22" s="32">
        <f t="shared" si="16"/>
        <v>-146.10978911632151</v>
      </c>
      <c r="Y22" s="33">
        <f t="shared" si="17"/>
        <v>0.35999999999999965</v>
      </c>
      <c r="Z22" s="33">
        <f t="shared" si="18"/>
        <v>-0.62353829072479561</v>
      </c>
      <c r="AA22" s="34">
        <f t="shared" si="19"/>
        <v>-3.300000000000003E-3</v>
      </c>
      <c r="AB22" s="35">
        <f t="shared" si="20"/>
        <v>8.8423233502270705E-4</v>
      </c>
    </row>
    <row r="23" spans="1:28">
      <c r="A23" s="102">
        <v>17.399999999999999</v>
      </c>
      <c r="B23" s="74">
        <f t="shared" si="0"/>
        <v>109.32742434492479</v>
      </c>
      <c r="C23" s="102">
        <v>7</v>
      </c>
      <c r="D23" s="84">
        <v>5.5E-2</v>
      </c>
      <c r="E23" s="75">
        <f t="shared" si="1"/>
        <v>127.27272727272727</v>
      </c>
      <c r="F23" s="33">
        <v>-0.93500000000000005</v>
      </c>
      <c r="G23" s="75">
        <f t="shared" si="2"/>
        <v>75.576890629426316</v>
      </c>
      <c r="H23" s="76">
        <f t="shared" si="3"/>
        <v>-102.40351903243243</v>
      </c>
      <c r="I23" s="77">
        <f t="shared" si="4"/>
        <v>1.1641427394391508</v>
      </c>
      <c r="J23" s="78">
        <f t="shared" si="5"/>
        <v>0.6357963267948965</v>
      </c>
      <c r="K23" s="78">
        <f t="shared" si="6"/>
        <v>0.93666817494348298</v>
      </c>
      <c r="L23" s="79">
        <f t="shared" si="7"/>
        <v>0.69128940960854834</v>
      </c>
      <c r="M23" s="80">
        <f t="shared" si="8"/>
        <v>1.0648222496912713E-2</v>
      </c>
      <c r="N23" s="81">
        <f t="shared" si="9"/>
        <v>2.2065926535897931</v>
      </c>
      <c r="O23" s="82">
        <f t="shared" si="10"/>
        <v>-6.3231107267976115E-3</v>
      </c>
      <c r="P23" s="83">
        <f t="shared" si="11"/>
        <v>8.567550004547099E-3</v>
      </c>
      <c r="Q23" s="89"/>
      <c r="R23" s="22">
        <f t="shared" si="12"/>
        <v>161.9560269591002</v>
      </c>
      <c r="S23" s="23">
        <f t="shared" si="13"/>
        <v>6.426145870275124E-3</v>
      </c>
      <c r="T23" s="24">
        <f t="shared" si="14"/>
        <v>2.9298228373631451E-7</v>
      </c>
      <c r="V23" s="30">
        <f t="shared" si="21"/>
        <v>4.4879895051282759</v>
      </c>
      <c r="W23" s="31">
        <f t="shared" si="15"/>
        <v>-17.42338912877943</v>
      </c>
      <c r="X23" s="32">
        <f t="shared" si="16"/>
        <v>-154.6368555238368</v>
      </c>
      <c r="Y23" s="33">
        <f t="shared" si="17"/>
        <v>0.55978492755145348</v>
      </c>
      <c r="Z23" s="33">
        <f t="shared" si="18"/>
        <v>-0.70194809677091297</v>
      </c>
      <c r="AA23" s="34">
        <f t="shared" si="19"/>
        <v>-1.4686381641116763E-3</v>
      </c>
      <c r="AB23" s="35">
        <f t="shared" si="20"/>
        <v>1.6547577959996444E-4</v>
      </c>
    </row>
    <row r="24" spans="1:28">
      <c r="A24" s="102">
        <v>17.45</v>
      </c>
      <c r="B24" s="74">
        <f t="shared" si="0"/>
        <v>109.64158361028377</v>
      </c>
      <c r="C24" s="102">
        <v>5.6150000000000002</v>
      </c>
      <c r="D24" s="84">
        <v>5.5E-2</v>
      </c>
      <c r="E24" s="75">
        <f t="shared" si="1"/>
        <v>102.09090909090909</v>
      </c>
      <c r="F24" s="33">
        <v>-0.66</v>
      </c>
      <c r="G24" s="75">
        <f t="shared" si="2"/>
        <v>80.651025088321916</v>
      </c>
      <c r="H24" s="76">
        <f t="shared" si="3"/>
        <v>-62.593656796924201</v>
      </c>
      <c r="I24" s="77">
        <f t="shared" si="4"/>
        <v>0.9311331132701145</v>
      </c>
      <c r="J24" s="78">
        <f t="shared" si="5"/>
        <v>0.91079632679489653</v>
      </c>
      <c r="K24" s="78">
        <f t="shared" si="6"/>
        <v>0.57089340317639548</v>
      </c>
      <c r="L24" s="79">
        <f t="shared" si="7"/>
        <v>0.73558792597334655</v>
      </c>
      <c r="M24" s="80">
        <f t="shared" si="8"/>
        <v>8.4925179171051243E-3</v>
      </c>
      <c r="N24" s="81">
        <f t="shared" si="9"/>
        <v>2.481592653589793</v>
      </c>
      <c r="O24" s="82">
        <f t="shared" si="10"/>
        <v>-6.7090231803652312E-3</v>
      </c>
      <c r="P24" s="83">
        <f t="shared" si="11"/>
        <v>5.2069058506634784E-3</v>
      </c>
      <c r="Q24" s="89"/>
      <c r="R24" s="22">
        <f t="shared" ref="R24:R26" si="22">ABS(G24^2+(H24+R$5)^2-R$5^2)</f>
        <v>620.38706460993671</v>
      </c>
      <c r="S24" s="23">
        <f t="shared" ref="S24:S26" si="23">ABS((K24-S$5)^2+(L24)^2-S$5^2)</f>
        <v>4.49223740540865E-2</v>
      </c>
      <c r="T24" s="24">
        <f t="shared" ref="T24:T26" si="24">ABS(O24^2+(P24-T$5)^2-T$5^2)</f>
        <v>3.3917033435936481E-6</v>
      </c>
      <c r="V24" s="30">
        <f t="shared" si="21"/>
        <v>4.7871888054701612</v>
      </c>
      <c r="W24" s="31">
        <f t="shared" ref="W24:W26" si="25">R$5*COS(V24)</f>
        <v>5.8513663278170274</v>
      </c>
      <c r="X24" s="32">
        <f t="shared" ref="X24:X26" si="26">R$5*SIN(V24)-R$5</f>
        <v>-156.38105731928641</v>
      </c>
      <c r="Y24" s="33">
        <f t="shared" ref="Y24:Y26" si="27">S$5*COS(V24)+S$5</f>
        <v>0.77380566738222556</v>
      </c>
      <c r="Z24" s="33">
        <f t="shared" ref="Z24:Z26" si="28">S$5*SIN(V24)</f>
        <v>-0.71798673397044965</v>
      </c>
      <c r="AA24" s="34">
        <f t="shared" ref="AA24:AA26" si="29">T$5*COS(V24)</f>
        <v>4.9321861767040085E-4</v>
      </c>
      <c r="AB24" s="35">
        <f t="shared" ref="AB24:AB26" si="30">T$5*SIN(V24)+T$5</f>
        <v>1.845493860421106E-5</v>
      </c>
    </row>
    <row r="25" spans="1:28">
      <c r="A25" s="102">
        <v>17.600000000000001</v>
      </c>
      <c r="B25" s="42">
        <f t="shared" si="0"/>
        <v>110.58406140636073</v>
      </c>
      <c r="C25" s="102">
        <v>3.1640000000000001</v>
      </c>
      <c r="D25" s="84">
        <v>5.5E-2</v>
      </c>
      <c r="E25" s="43">
        <f t="shared" si="1"/>
        <v>57.527272727272731</v>
      </c>
      <c r="F25" s="33">
        <v>-0.31209999999999999</v>
      </c>
      <c r="G25" s="43">
        <f t="shared" si="2"/>
        <v>54.748178926131246</v>
      </c>
      <c r="H25" s="44">
        <f t="shared" si="3"/>
        <v>-17.664201417282804</v>
      </c>
      <c r="I25" s="45">
        <f t="shared" si="4"/>
        <v>0.52021305779210414</v>
      </c>
      <c r="J25" s="46">
        <f t="shared" si="5"/>
        <v>1.2586963267948965</v>
      </c>
      <c r="K25" s="46">
        <f t="shared" si="6"/>
        <v>0.15973550973473991</v>
      </c>
      <c r="L25" s="47">
        <f t="shared" si="7"/>
        <v>0.49508200575984773</v>
      </c>
      <c r="M25" s="51">
        <f t="shared" si="8"/>
        <v>4.7042317959410905E-3</v>
      </c>
      <c r="N25" s="48">
        <f t="shared" si="9"/>
        <v>2.8294926535897931</v>
      </c>
      <c r="O25" s="49">
        <f t="shared" si="10"/>
        <v>-4.4769743438937476E-3</v>
      </c>
      <c r="P25" s="50">
        <f t="shared" si="11"/>
        <v>1.4444713614538312E-3</v>
      </c>
      <c r="Q25" s="89"/>
      <c r="R25" s="22">
        <f t="shared" si="22"/>
        <v>543.1731654915302</v>
      </c>
      <c r="S25" s="23">
        <f t="shared" si="23"/>
        <v>4.0602491479385661E-2</v>
      </c>
      <c r="T25" s="24">
        <f t="shared" si="24"/>
        <v>3.0627748187525664E-6</v>
      </c>
      <c r="V25" s="30">
        <f t="shared" si="21"/>
        <v>5.0863881058120466</v>
      </c>
      <c r="W25" s="31">
        <f t="shared" si="25"/>
        <v>28.606202207888757</v>
      </c>
      <c r="X25" s="32">
        <f t="shared" si="26"/>
        <v>-151.18741451884119</v>
      </c>
      <c r="Y25" s="33">
        <f t="shared" si="27"/>
        <v>0.98304553754380464</v>
      </c>
      <c r="Z25" s="33">
        <f t="shared" si="28"/>
        <v>-0.67022909902382699</v>
      </c>
      <c r="AA25" s="34">
        <f t="shared" si="29"/>
        <v>2.4112507608182094E-3</v>
      </c>
      <c r="AB25" s="35">
        <f t="shared" si="30"/>
        <v>4.5623325894825293E-4</v>
      </c>
    </row>
    <row r="26" spans="1:28">
      <c r="A26" s="102">
        <v>18</v>
      </c>
      <c r="B26" s="42">
        <f t="shared" si="0"/>
        <v>113.09733552923255</v>
      </c>
      <c r="C26" s="102">
        <v>1.4359999999999999</v>
      </c>
      <c r="D26" s="84">
        <v>5.5E-2</v>
      </c>
      <c r="E26" s="43">
        <f t="shared" si="1"/>
        <v>26.109090909090909</v>
      </c>
      <c r="F26" s="33">
        <v>-8.3000000000000004E-2</v>
      </c>
      <c r="G26" s="43">
        <f t="shared" si="2"/>
        <v>26.019209762501013</v>
      </c>
      <c r="H26" s="44">
        <f t="shared" si="3"/>
        <v>-2.1645672625597965</v>
      </c>
      <c r="I26" s="45">
        <f t="shared" si="4"/>
        <v>0.2308550487676381</v>
      </c>
      <c r="J26" s="46">
        <f t="shared" si="5"/>
        <v>1.4877963267948966</v>
      </c>
      <c r="K26" s="46">
        <f t="shared" si="6"/>
        <v>1.9138976638404678E-2</v>
      </c>
      <c r="L26" s="47">
        <f t="shared" si="7"/>
        <v>0.23006032494705203</v>
      </c>
      <c r="M26" s="51">
        <f t="shared" si="8"/>
        <v>2.0412067860605646E-3</v>
      </c>
      <c r="N26" s="48">
        <f t="shared" si="9"/>
        <v>3.0585926535897929</v>
      </c>
      <c r="O26" s="49">
        <f t="shared" si="10"/>
        <v>-2.0341798847028337E-3</v>
      </c>
      <c r="P26" s="50">
        <f t="shared" si="11"/>
        <v>1.6922570765124563E-4</v>
      </c>
      <c r="Q26" s="89"/>
      <c r="R26" s="22">
        <f t="shared" si="22"/>
        <v>342.71339478230948</v>
      </c>
      <c r="S26" s="23">
        <f t="shared" si="23"/>
        <v>2.5733927182205796E-2</v>
      </c>
      <c r="T26" s="24">
        <f t="shared" si="24"/>
        <v>1.9327458024632585E-6</v>
      </c>
      <c r="V26" s="30">
        <f t="shared" si="21"/>
        <v>5.3855874061539319</v>
      </c>
      <c r="W26" s="31">
        <f t="shared" si="25"/>
        <v>48.819251485538871</v>
      </c>
      <c r="X26" s="32">
        <f t="shared" si="26"/>
        <v>-139.51740507724668</v>
      </c>
      <c r="Y26" s="33">
        <f t="shared" si="27"/>
        <v>1.1689126573382884</v>
      </c>
      <c r="Z26" s="33">
        <f t="shared" si="28"/>
        <v>-0.56291866737698115</v>
      </c>
      <c r="AA26" s="34">
        <f t="shared" si="29"/>
        <v>4.1150326922676445E-3</v>
      </c>
      <c r="AB26" s="35">
        <f t="shared" si="30"/>
        <v>1.4399122157110061E-3</v>
      </c>
    </row>
    <row r="27" spans="1:28">
      <c r="A27" s="2" t="s">
        <v>96</v>
      </c>
      <c r="D27" s="73"/>
      <c r="R27" s="15"/>
      <c r="S27" s="15"/>
      <c r="T27" s="15"/>
    </row>
    <row r="28" spans="1:28">
      <c r="Q28" s="2" t="s">
        <v>48</v>
      </c>
      <c r="R28" s="12">
        <f>SUM(R8:R26)</f>
        <v>3310.1068968382069</v>
      </c>
      <c r="S28" s="13">
        <f>SUM(S8:S26)</f>
        <v>0.23957168541081136</v>
      </c>
      <c r="T28" s="14">
        <f>SUM(T8:T26)</f>
        <v>1.8014035681833601E-5</v>
      </c>
    </row>
    <row r="29" spans="1:28">
      <c r="Q29" s="2" t="s">
        <v>47</v>
      </c>
      <c r="R29" s="62">
        <f>1-R28/R5^2/$B2</f>
        <v>0.97545879890167064</v>
      </c>
      <c r="S29" s="63">
        <f>1-S28/S5^2/$B2</f>
        <v>0.97899378459851893</v>
      </c>
      <c r="T29" s="64">
        <f>1-T28/T5^2/$B2</f>
        <v>0.98120248384481845</v>
      </c>
    </row>
    <row r="32" spans="1:28">
      <c r="I32" s="2">
        <v>6.7000000000000004E-2</v>
      </c>
    </row>
  </sheetData>
  <sortState xmlns:xlrd2="http://schemas.microsoft.com/office/spreadsheetml/2017/richdata2" ref="A8:P26">
    <sortCondition ref="A8:A26"/>
  </sortState>
  <mergeCells count="11">
    <mergeCell ref="A4:P4"/>
    <mergeCell ref="AD5:AG5"/>
    <mergeCell ref="C5:H5"/>
    <mergeCell ref="I5:L5"/>
    <mergeCell ref="M5:P5"/>
    <mergeCell ref="A5:B5"/>
    <mergeCell ref="R2:T2"/>
    <mergeCell ref="V5:AB5"/>
    <mergeCell ref="W6:X6"/>
    <mergeCell ref="Y6:Z6"/>
    <mergeCell ref="AA6:AB6"/>
  </mergeCells>
  <phoneticPr fontId="16" type="noConversion"/>
  <pageMargins left="0.75" right="0.75" top="1" bottom="1" header="0.5" footer="0.5"/>
  <pageSetup paperSize="9" scale="93"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J30"/>
  <sheetViews>
    <sheetView topLeftCell="A10" workbookViewId="0">
      <selection activeCell="Q7" sqref="Q7"/>
    </sheetView>
  </sheetViews>
  <sheetFormatPr defaultColWidth="11" defaultRowHeight="15.6"/>
  <cols>
    <col min="1" max="1" width="8" customWidth="1"/>
    <col min="5" max="5" width="12" bestFit="1" customWidth="1"/>
    <col min="8" max="8" width="12" bestFit="1" customWidth="1"/>
  </cols>
  <sheetData>
    <row r="4" spans="1:10">
      <c r="D4" s="109" t="s">
        <v>65</v>
      </c>
      <c r="E4" s="109"/>
      <c r="F4" s="109"/>
      <c r="G4" s="109"/>
      <c r="H4" s="109"/>
      <c r="I4" s="109"/>
      <c r="J4" s="109"/>
    </row>
    <row r="5" spans="1:10">
      <c r="A5" s="87" t="s">
        <v>73</v>
      </c>
      <c r="B5" s="87" t="s">
        <v>64</v>
      </c>
      <c r="C5" s="87" t="s">
        <v>71</v>
      </c>
      <c r="D5" s="87">
        <v>1</v>
      </c>
      <c r="E5" s="87">
        <v>2</v>
      </c>
      <c r="F5" s="87">
        <v>3</v>
      </c>
      <c r="G5" s="87">
        <v>4</v>
      </c>
      <c r="H5" s="87">
        <v>5</v>
      </c>
      <c r="I5" s="87">
        <v>6</v>
      </c>
      <c r="J5" s="87">
        <v>7</v>
      </c>
    </row>
    <row r="6" spans="1:10">
      <c r="A6" s="125" t="s">
        <v>74</v>
      </c>
      <c r="B6" s="88">
        <v>1</v>
      </c>
      <c r="C6" s="88">
        <v>15.65</v>
      </c>
      <c r="D6" s="104" t="s">
        <v>109</v>
      </c>
      <c r="E6" s="88">
        <v>-5.3999999999999999E-2</v>
      </c>
      <c r="F6" s="88">
        <v>-0.15</v>
      </c>
      <c r="G6" s="88">
        <v>-0.35299999999999998</v>
      </c>
      <c r="H6" s="88">
        <v>-0.63900000000000001</v>
      </c>
      <c r="I6" s="88">
        <v>1</v>
      </c>
      <c r="J6" s="88">
        <v>0.11799999999999999</v>
      </c>
    </row>
    <row r="7" spans="1:10">
      <c r="A7" s="126"/>
      <c r="B7" s="88"/>
      <c r="C7" s="88"/>
      <c r="D7" s="88"/>
      <c r="E7" s="88"/>
      <c r="F7" s="88"/>
      <c r="G7" s="88"/>
      <c r="H7" s="88"/>
      <c r="I7" s="88"/>
      <c r="J7" s="88"/>
    </row>
    <row r="8" spans="1:10">
      <c r="A8" s="125" t="s">
        <v>75</v>
      </c>
      <c r="B8" s="88">
        <v>1</v>
      </c>
      <c r="C8" s="88">
        <v>15.69</v>
      </c>
      <c r="D8" s="88">
        <v>0.05</v>
      </c>
      <c r="E8" s="88">
        <v>-5.5E-2</v>
      </c>
      <c r="F8" s="88">
        <v>-0.158</v>
      </c>
      <c r="G8" s="88">
        <v>-0.35099999999999998</v>
      </c>
      <c r="H8" s="88">
        <v>-0.63400000000000001</v>
      </c>
      <c r="I8" s="88">
        <v>1</v>
      </c>
      <c r="J8" s="88">
        <v>0.115</v>
      </c>
    </row>
    <row r="9" spans="1:10">
      <c r="A9" s="126"/>
      <c r="B9" s="88"/>
      <c r="C9" s="88"/>
      <c r="D9" s="88"/>
      <c r="E9" s="88"/>
      <c r="F9" s="88"/>
      <c r="G9" s="88"/>
      <c r="H9" s="88"/>
      <c r="I9" s="88"/>
      <c r="J9" s="88"/>
    </row>
    <row r="14" spans="1:10">
      <c r="A14" s="109" t="s">
        <v>66</v>
      </c>
      <c r="B14" s="109"/>
      <c r="C14" s="109"/>
      <c r="D14" s="109"/>
      <c r="E14" s="109"/>
      <c r="F14" s="109"/>
      <c r="G14" s="109"/>
      <c r="H14" s="109"/>
    </row>
    <row r="15" spans="1:10">
      <c r="A15" s="122" t="s">
        <v>56</v>
      </c>
      <c r="B15" s="122"/>
      <c r="C15" s="123" t="s">
        <v>68</v>
      </c>
      <c r="D15" s="123"/>
      <c r="E15" s="123"/>
      <c r="F15" s="124"/>
      <c r="G15" s="124"/>
      <c r="H15" s="124"/>
    </row>
    <row r="16" spans="1:10">
      <c r="A16" s="54" t="s">
        <v>70</v>
      </c>
      <c r="B16" s="54" t="s">
        <v>67</v>
      </c>
      <c r="C16" s="69" t="str">
        <f>A6</f>
        <v>Point mass</v>
      </c>
      <c r="D16" s="69" t="str">
        <f>A8</f>
        <v>Lumped mass</v>
      </c>
      <c r="E16" s="69" t="s">
        <v>69</v>
      </c>
      <c r="F16" s="60"/>
      <c r="G16" s="60"/>
      <c r="H16" s="60"/>
    </row>
    <row r="17" spans="1:8">
      <c r="A17" s="85">
        <v>6</v>
      </c>
      <c r="B17" s="85">
        <f>+-0.508*2</f>
        <v>-1.016</v>
      </c>
      <c r="C17" s="86">
        <f>I6</f>
        <v>1</v>
      </c>
      <c r="D17" s="86">
        <f>I8</f>
        <v>1</v>
      </c>
      <c r="E17" s="86"/>
      <c r="F17" s="61"/>
      <c r="G17" s="61"/>
      <c r="H17" s="61"/>
    </row>
    <row r="18" spans="1:8">
      <c r="A18" s="85">
        <v>7</v>
      </c>
      <c r="B18" s="85">
        <v>-0.50800000000000001</v>
      </c>
      <c r="C18" s="86">
        <f>K6+J6</f>
        <v>0.11799999999999999</v>
      </c>
      <c r="D18" s="86">
        <f>J8</f>
        <v>0.115</v>
      </c>
      <c r="E18" s="86"/>
      <c r="F18" s="61"/>
      <c r="G18" s="61"/>
      <c r="H18" s="61"/>
    </row>
    <row r="19" spans="1:8">
      <c r="A19" s="85">
        <v>3</v>
      </c>
      <c r="B19" s="85">
        <v>0</v>
      </c>
      <c r="C19" s="86">
        <f>F6</f>
        <v>-0.15</v>
      </c>
      <c r="D19" s="86">
        <f>F8</f>
        <v>-0.158</v>
      </c>
      <c r="E19" s="86"/>
      <c r="F19" s="61"/>
      <c r="G19" s="61"/>
      <c r="H19" s="61"/>
    </row>
    <row r="20" spans="1:8">
      <c r="A20" s="85">
        <v>8</v>
      </c>
      <c r="B20" s="85">
        <v>0.50800000000000001</v>
      </c>
      <c r="C20" s="86">
        <f>J6</f>
        <v>0.11799999999999999</v>
      </c>
      <c r="D20" s="86">
        <f>J8</f>
        <v>0.115</v>
      </c>
      <c r="E20" s="86"/>
      <c r="F20" s="61"/>
      <c r="G20" s="61"/>
      <c r="H20" s="61"/>
    </row>
    <row r="21" spans="1:8">
      <c r="A21" s="85">
        <v>9</v>
      </c>
      <c r="B21" s="85">
        <f>0.508*2</f>
        <v>1.016</v>
      </c>
      <c r="C21" s="86">
        <f>I6</f>
        <v>1</v>
      </c>
      <c r="D21" s="86">
        <f>I8</f>
        <v>1</v>
      </c>
      <c r="E21" s="86"/>
      <c r="F21" s="61"/>
      <c r="G21" s="61"/>
      <c r="H21" s="61"/>
    </row>
    <row r="23" spans="1:8">
      <c r="A23" s="109" t="s">
        <v>72</v>
      </c>
      <c r="B23" s="109"/>
      <c r="C23" s="109"/>
      <c r="D23" s="109"/>
      <c r="E23" s="109"/>
      <c r="F23" s="109"/>
      <c r="G23" s="109"/>
      <c r="H23" s="109"/>
    </row>
    <row r="24" spans="1:8">
      <c r="A24" s="122" t="s">
        <v>56</v>
      </c>
      <c r="B24" s="122"/>
      <c r="C24" s="123" t="s">
        <v>68</v>
      </c>
      <c r="D24" s="123"/>
      <c r="E24" s="123"/>
      <c r="F24" s="124"/>
      <c r="G24" s="124"/>
      <c r="H24" s="124"/>
    </row>
    <row r="25" spans="1:8">
      <c r="A25" s="54" t="s">
        <v>70</v>
      </c>
      <c r="B25" s="54" t="s">
        <v>67</v>
      </c>
      <c r="C25" s="69" t="str">
        <f>A6</f>
        <v>Point mass</v>
      </c>
      <c r="D25" s="69" t="str">
        <f>A8</f>
        <v>Lumped mass</v>
      </c>
      <c r="E25" s="69" t="s">
        <v>69</v>
      </c>
      <c r="F25" s="60"/>
      <c r="G25" s="60"/>
      <c r="H25" s="60"/>
    </row>
    <row r="26" spans="1:8">
      <c r="A26" s="85">
        <v>1</v>
      </c>
      <c r="B26" s="85">
        <f>+-0.508*2</f>
        <v>-1.016</v>
      </c>
      <c r="C26" s="86" t="str">
        <f t="array" ref="C26:C30">TRANSPOSE(D6:H6)</f>
        <v xml:space="preserve"> </v>
      </c>
      <c r="D26" s="86">
        <f t="array" ref="D26:D30">TRANSPOSE(D8:H8)</f>
        <v>0.05</v>
      </c>
      <c r="E26" s="86"/>
      <c r="F26" s="61"/>
      <c r="G26" s="61"/>
      <c r="H26" s="61"/>
    </row>
    <row r="27" spans="1:8">
      <c r="A27" s="85">
        <v>2</v>
      </c>
      <c r="B27" s="85">
        <v>-0.50800000000000001</v>
      </c>
      <c r="C27" s="86">
        <v>-5.3999999999999999E-2</v>
      </c>
      <c r="D27" s="86">
        <v>-5.5E-2</v>
      </c>
      <c r="E27" s="86"/>
      <c r="F27" s="61"/>
      <c r="G27" s="61"/>
      <c r="H27" s="61"/>
    </row>
    <row r="28" spans="1:8">
      <c r="A28" s="85">
        <v>3</v>
      </c>
      <c r="B28" s="85">
        <v>0</v>
      </c>
      <c r="C28" s="86">
        <v>-0.15</v>
      </c>
      <c r="D28" s="86">
        <v>-0.158</v>
      </c>
      <c r="E28" s="86"/>
      <c r="F28" s="61"/>
      <c r="G28" s="61"/>
      <c r="H28" s="61"/>
    </row>
    <row r="29" spans="1:8">
      <c r="A29" s="85">
        <v>4</v>
      </c>
      <c r="B29" s="85">
        <v>0.50800000000000001</v>
      </c>
      <c r="C29" s="86">
        <v>-0.35299999999999998</v>
      </c>
      <c r="D29" s="86">
        <v>-0.35099999999999998</v>
      </c>
      <c r="E29" s="86"/>
      <c r="F29" s="61"/>
      <c r="G29" s="61"/>
      <c r="H29" s="61"/>
    </row>
    <row r="30" spans="1:8">
      <c r="A30" s="85">
        <v>5</v>
      </c>
      <c r="B30" s="85">
        <f>0.508*2</f>
        <v>1.016</v>
      </c>
      <c r="C30" s="86">
        <v>-0.63900000000000001</v>
      </c>
      <c r="D30" s="86">
        <v>-0.63400000000000001</v>
      </c>
      <c r="E30" s="86"/>
      <c r="F30" s="61"/>
      <c r="G30" s="61"/>
      <c r="H30" s="61"/>
    </row>
  </sheetData>
  <mergeCells count="11">
    <mergeCell ref="A23:H23"/>
    <mergeCell ref="A24:B24"/>
    <mergeCell ref="C24:E24"/>
    <mergeCell ref="F24:H24"/>
    <mergeCell ref="D4:J4"/>
    <mergeCell ref="A6:A7"/>
    <mergeCell ref="A8:A9"/>
    <mergeCell ref="C15:E15"/>
    <mergeCell ref="F15:H15"/>
    <mergeCell ref="A14:H14"/>
    <mergeCell ref="A15:B15"/>
  </mergeCells>
  <phoneticPr fontId="19" type="noConversion"/>
  <pageMargins left="0.75" right="0.75" top="1" bottom="1" header="0.5" footer="0.5"/>
  <pageSetup paperSize="9"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60"/>
  <sheetViews>
    <sheetView zoomScale="70" zoomScaleNormal="70" workbookViewId="0">
      <selection activeCell="Q36" sqref="Q36"/>
    </sheetView>
  </sheetViews>
  <sheetFormatPr defaultColWidth="11" defaultRowHeight="15.6"/>
  <cols>
    <col min="1" max="1" width="8" customWidth="1"/>
    <col min="4" max="4" width="22.59765625" customWidth="1"/>
    <col min="5" max="5" width="19.5" customWidth="1"/>
    <col min="8" max="8" width="23.59765625" customWidth="1"/>
    <col min="9" max="9" width="19.59765625" customWidth="1"/>
  </cols>
  <sheetData>
    <row r="1" spans="1:10" ht="25.8">
      <c r="A1" s="100" t="s">
        <v>94</v>
      </c>
    </row>
    <row r="2" spans="1:10" ht="25.8">
      <c r="A2" s="100" t="s">
        <v>95</v>
      </c>
    </row>
    <row r="4" spans="1:10">
      <c r="D4" s="109" t="s">
        <v>65</v>
      </c>
      <c r="E4" s="109"/>
      <c r="F4" s="109"/>
      <c r="G4" s="109"/>
      <c r="H4" s="109"/>
      <c r="I4" s="109"/>
      <c r="J4" s="109"/>
    </row>
    <row r="5" spans="1:10">
      <c r="A5" s="87" t="s">
        <v>73</v>
      </c>
      <c r="B5" s="87" t="s">
        <v>64</v>
      </c>
      <c r="C5" s="87" t="s">
        <v>71</v>
      </c>
      <c r="D5" s="87">
        <v>1</v>
      </c>
      <c r="E5" s="87">
        <v>2</v>
      </c>
      <c r="F5" s="87">
        <v>3</v>
      </c>
      <c r="G5" s="87">
        <v>4</v>
      </c>
      <c r="H5" s="87">
        <v>5</v>
      </c>
      <c r="I5" s="87">
        <v>6</v>
      </c>
      <c r="J5" s="87">
        <v>7</v>
      </c>
    </row>
    <row r="6" spans="1:10">
      <c r="A6" s="127" t="s">
        <v>90</v>
      </c>
      <c r="B6" s="88">
        <v>1</v>
      </c>
      <c r="C6" s="88">
        <v>15.65</v>
      </c>
      <c r="D6" s="88">
        <v>5.0999999999999997E-2</v>
      </c>
      <c r="E6" s="88">
        <v>-5.3999999999999999E-2</v>
      </c>
      <c r="F6" s="88">
        <v>-0.15</v>
      </c>
      <c r="G6" s="88">
        <v>-0.35299999999999998</v>
      </c>
      <c r="H6" s="88">
        <v>-0.63900000000000001</v>
      </c>
      <c r="I6" s="88">
        <v>1</v>
      </c>
      <c r="J6" s="88">
        <v>0.11799999999999999</v>
      </c>
    </row>
    <row r="7" spans="1:10">
      <c r="A7" s="128"/>
      <c r="B7" s="88"/>
      <c r="C7" s="88"/>
      <c r="D7" s="88"/>
      <c r="E7" s="88"/>
      <c r="F7" s="88"/>
      <c r="G7" s="88"/>
      <c r="H7" s="88"/>
      <c r="I7" s="88"/>
      <c r="J7" s="88"/>
    </row>
    <row r="8" spans="1:10">
      <c r="A8" s="129"/>
      <c r="B8" s="96"/>
      <c r="C8" s="96"/>
      <c r="D8" s="96"/>
      <c r="E8" s="96"/>
      <c r="F8" s="96"/>
      <c r="G8" s="96"/>
      <c r="H8" s="96"/>
      <c r="I8" s="96"/>
      <c r="J8" s="96"/>
    </row>
    <row r="9" spans="1:10">
      <c r="A9" s="129"/>
      <c r="B9" s="96"/>
      <c r="C9" s="96"/>
      <c r="D9" s="96"/>
      <c r="E9" s="96"/>
      <c r="F9" s="96"/>
      <c r="G9" s="96"/>
      <c r="H9" s="96"/>
      <c r="I9" s="96"/>
      <c r="J9" s="96"/>
    </row>
    <row r="10" spans="1:10">
      <c r="A10" s="131" t="s">
        <v>69</v>
      </c>
      <c r="B10" s="95">
        <v>1</v>
      </c>
      <c r="C10" s="95">
        <f>'Mode 1'!AE11/2/PI()</f>
        <v>17.332191104529354</v>
      </c>
      <c r="D10" s="95">
        <v>0.05</v>
      </c>
      <c r="E10" s="95">
        <v>-5.5E-2</v>
      </c>
      <c r="F10" s="95">
        <v>-0.158</v>
      </c>
      <c r="G10" s="95">
        <v>-0.35099999999999998</v>
      </c>
      <c r="H10" s="95">
        <v>-0.63400000000000001</v>
      </c>
      <c r="I10" s="95">
        <v>1</v>
      </c>
      <c r="J10" s="95">
        <v>0.115</v>
      </c>
    </row>
    <row r="11" spans="1:10">
      <c r="A11" s="131"/>
      <c r="B11" s="95"/>
      <c r="C11" s="95"/>
      <c r="D11" s="95"/>
      <c r="E11" s="95"/>
      <c r="F11" s="95"/>
      <c r="G11" s="95"/>
      <c r="H11" s="95"/>
      <c r="I11" s="95"/>
      <c r="J11" s="95"/>
    </row>
    <row r="14" spans="1:10">
      <c r="A14" s="109" t="s">
        <v>66</v>
      </c>
      <c r="B14" s="109"/>
      <c r="C14" s="109"/>
      <c r="D14" s="109"/>
      <c r="E14" s="109"/>
      <c r="F14" s="109"/>
      <c r="G14" s="109"/>
      <c r="H14" s="109"/>
      <c r="I14" s="130" t="s">
        <v>61</v>
      </c>
    </row>
    <row r="15" spans="1:10">
      <c r="A15" s="122" t="s">
        <v>56</v>
      </c>
      <c r="B15" s="122"/>
      <c r="C15" s="123" t="s">
        <v>68</v>
      </c>
      <c r="D15" s="123"/>
      <c r="E15" s="97">
        <v>-1</v>
      </c>
      <c r="F15" s="124"/>
      <c r="G15" s="124"/>
      <c r="H15" s="98"/>
      <c r="I15" s="130"/>
    </row>
    <row r="16" spans="1:10">
      <c r="A16" s="54" t="s">
        <v>70</v>
      </c>
      <c r="B16" s="54" t="s">
        <v>67</v>
      </c>
      <c r="C16" s="69" t="str">
        <f>A6</f>
        <v>Numerical</v>
      </c>
      <c r="D16" s="69"/>
      <c r="E16" s="69" t="s">
        <v>69</v>
      </c>
      <c r="F16" s="60"/>
      <c r="G16" s="60"/>
      <c r="H16" s="60"/>
      <c r="I16" s="130"/>
    </row>
    <row r="17" spans="1:9">
      <c r="A17" s="85">
        <v>6</v>
      </c>
      <c r="B17" s="85">
        <f>+-0.508*2</f>
        <v>-1.016</v>
      </c>
      <c r="C17" s="86">
        <f>I6</f>
        <v>1</v>
      </c>
      <c r="D17" s="86"/>
      <c r="E17" s="86">
        <f>E41*E$15*$I17</f>
        <v>0.98880597014925375</v>
      </c>
      <c r="F17" s="61"/>
      <c r="G17" s="61"/>
      <c r="H17" s="61"/>
      <c r="I17" s="99">
        <v>-1</v>
      </c>
    </row>
    <row r="18" spans="1:9">
      <c r="A18" s="85">
        <v>7</v>
      </c>
      <c r="B18" s="85">
        <v>-0.50800000000000001</v>
      </c>
      <c r="C18" s="86">
        <f>K6+J6</f>
        <v>0.11799999999999999</v>
      </c>
      <c r="D18" s="86"/>
      <c r="E18" s="86">
        <f>E42*E$15*$I18</f>
        <v>0.11050516647531573</v>
      </c>
      <c r="F18" s="61"/>
      <c r="G18" s="61"/>
      <c r="H18" s="61"/>
      <c r="I18" s="99">
        <v>1</v>
      </c>
    </row>
    <row r="19" spans="1:9">
      <c r="A19" s="85">
        <v>3</v>
      </c>
      <c r="B19" s="85">
        <v>0</v>
      </c>
      <c r="C19" s="86">
        <f>F6</f>
        <v>-0.15</v>
      </c>
      <c r="D19" s="86"/>
      <c r="E19" s="86">
        <f>E38*E$15*$I19</f>
        <v>-0.14753157290470723</v>
      </c>
      <c r="F19" s="61"/>
      <c r="G19" s="61"/>
      <c r="H19" s="61"/>
      <c r="I19" s="99">
        <v>-1</v>
      </c>
    </row>
    <row r="20" spans="1:9">
      <c r="A20" s="85">
        <v>8</v>
      </c>
      <c r="B20" s="85">
        <v>0.50800000000000001</v>
      </c>
      <c r="C20" s="86">
        <f>J6</f>
        <v>0.11799999999999999</v>
      </c>
      <c r="D20" s="86"/>
      <c r="E20" s="86">
        <f>E43*E$15*$I20</f>
        <v>9.041331802525833E-2</v>
      </c>
      <c r="F20" s="61"/>
      <c r="G20" s="61"/>
      <c r="H20" s="61"/>
      <c r="I20" s="99">
        <v>1</v>
      </c>
    </row>
    <row r="21" spans="1:9">
      <c r="A21" s="85">
        <v>9</v>
      </c>
      <c r="B21" s="85">
        <f>0.508*2</f>
        <v>1.016</v>
      </c>
      <c r="C21" s="86">
        <f>I6</f>
        <v>1</v>
      </c>
      <c r="D21" s="86"/>
      <c r="E21" s="86">
        <f>E44*E$15*$I21</f>
        <v>1</v>
      </c>
      <c r="F21" s="61"/>
      <c r="G21" s="61"/>
      <c r="H21" s="61"/>
      <c r="I21" s="99">
        <v>-1</v>
      </c>
    </row>
    <row r="23" spans="1:9">
      <c r="A23" s="109" t="s">
        <v>72</v>
      </c>
      <c r="B23" s="109"/>
      <c r="C23" s="109"/>
      <c r="D23" s="109"/>
      <c r="E23" s="109"/>
      <c r="F23" s="109"/>
      <c r="G23" s="109"/>
      <c r="H23" s="109"/>
      <c r="I23" s="130" t="s">
        <v>61</v>
      </c>
    </row>
    <row r="24" spans="1:9">
      <c r="A24" s="122" t="s">
        <v>56</v>
      </c>
      <c r="B24" s="122"/>
      <c r="C24" s="123" t="s">
        <v>68</v>
      </c>
      <c r="D24" s="123"/>
      <c r="E24" s="97"/>
      <c r="F24" s="124"/>
      <c r="G24" s="124"/>
      <c r="H24" s="98"/>
      <c r="I24" s="130"/>
    </row>
    <row r="25" spans="1:9">
      <c r="A25" s="54" t="s">
        <v>70</v>
      </c>
      <c r="B25" s="54" t="s">
        <v>67</v>
      </c>
      <c r="C25" s="69" t="str">
        <f>A6</f>
        <v>Numerical</v>
      </c>
      <c r="D25" s="69"/>
      <c r="E25" s="69" t="s">
        <v>69</v>
      </c>
      <c r="F25" s="60"/>
      <c r="G25" s="60"/>
      <c r="H25" s="60"/>
      <c r="I25" s="130"/>
    </row>
    <row r="26" spans="1:9">
      <c r="A26" s="85">
        <v>1</v>
      </c>
      <c r="B26" s="85">
        <f>+-0.508*2</f>
        <v>-1.016</v>
      </c>
      <c r="C26" s="86">
        <f t="array" ref="C26:C30">TRANSPOSE(D6:H6)</f>
        <v>5.0999999999999997E-2</v>
      </c>
      <c r="D26" s="86"/>
      <c r="E26" s="86">
        <f>E36*E$15*$I26</f>
        <v>2.8128587830080369E-2</v>
      </c>
      <c r="F26" s="61"/>
      <c r="G26" s="61"/>
      <c r="H26" s="61"/>
      <c r="I26" s="99">
        <v>1</v>
      </c>
    </row>
    <row r="27" spans="1:9">
      <c r="A27" s="85">
        <v>2</v>
      </c>
      <c r="B27" s="85">
        <v>-0.50800000000000001</v>
      </c>
      <c r="C27" s="86">
        <v>-5.3999999999999999E-2</v>
      </c>
      <c r="D27" s="86"/>
      <c r="E27" s="86">
        <f t="shared" ref="E27:E30" si="0">E37*E$15*$I27</f>
        <v>-3.1572904707233063E-2</v>
      </c>
      <c r="F27" s="61"/>
      <c r="G27" s="61"/>
      <c r="H27" s="61"/>
      <c r="I27" s="99">
        <v>-1</v>
      </c>
    </row>
    <row r="28" spans="1:9">
      <c r="A28" s="85">
        <v>3</v>
      </c>
      <c r="B28" s="85">
        <v>0</v>
      </c>
      <c r="C28" s="86">
        <v>-0.15</v>
      </c>
      <c r="D28" s="86"/>
      <c r="E28" s="86">
        <f t="shared" si="0"/>
        <v>-0.14753157290470723</v>
      </c>
      <c r="F28" s="61"/>
      <c r="G28" s="61"/>
      <c r="H28" s="61"/>
      <c r="I28" s="99">
        <v>-1</v>
      </c>
    </row>
    <row r="29" spans="1:9">
      <c r="A29" s="85">
        <v>4</v>
      </c>
      <c r="B29" s="85">
        <v>0.50800000000000001</v>
      </c>
      <c r="C29" s="86">
        <v>-0.35299999999999998</v>
      </c>
      <c r="D29" s="86"/>
      <c r="E29" s="86">
        <f t="shared" si="0"/>
        <v>-0.3249138920780712</v>
      </c>
      <c r="F29" s="61"/>
      <c r="G29" s="61"/>
      <c r="H29" s="61"/>
      <c r="I29" s="99">
        <v>-1</v>
      </c>
    </row>
    <row r="30" spans="1:9">
      <c r="A30" s="85">
        <v>5</v>
      </c>
      <c r="B30" s="85">
        <f>0.508*2</f>
        <v>1.016</v>
      </c>
      <c r="C30" s="86">
        <v>-0.63900000000000001</v>
      </c>
      <c r="D30" s="86"/>
      <c r="E30" s="86">
        <f t="shared" si="0"/>
        <v>-0.59385763490241106</v>
      </c>
      <c r="F30" s="61"/>
      <c r="G30" s="61"/>
      <c r="H30" s="61"/>
      <c r="I30" s="99">
        <v>1</v>
      </c>
    </row>
    <row r="33" spans="1:18">
      <c r="A33" s="109" t="s">
        <v>69</v>
      </c>
      <c r="B33" s="109"/>
      <c r="C33" s="109"/>
      <c r="D33" s="109"/>
      <c r="E33" s="109"/>
      <c r="F33" s="109"/>
      <c r="G33" s="109"/>
      <c r="H33" s="109"/>
      <c r="I33" s="109"/>
    </row>
    <row r="34" spans="1:18">
      <c r="A34" s="106" t="s">
        <v>56</v>
      </c>
      <c r="B34" s="123" t="s">
        <v>68</v>
      </c>
      <c r="C34" s="123"/>
      <c r="D34" s="123"/>
      <c r="E34" s="123"/>
      <c r="F34" s="124"/>
      <c r="G34" s="124"/>
      <c r="H34" s="124"/>
      <c r="I34" s="124"/>
    </row>
    <row r="35" spans="1:18">
      <c r="A35" s="106"/>
      <c r="B35" s="69" t="s">
        <v>27</v>
      </c>
      <c r="C35" s="69" t="s">
        <v>87</v>
      </c>
      <c r="D35" s="69" t="s">
        <v>88</v>
      </c>
      <c r="E35" s="69" t="s">
        <v>89</v>
      </c>
      <c r="F35" s="60"/>
      <c r="G35" s="60"/>
      <c r="H35" s="60"/>
      <c r="I35" s="60"/>
    </row>
    <row r="36" spans="1:18">
      <c r="A36" s="85">
        <v>1</v>
      </c>
      <c r="B36" s="86">
        <f>B50</f>
        <v>0.2392578125</v>
      </c>
      <c r="C36" s="86">
        <f>A50</f>
        <v>-1.6702778339386</v>
      </c>
      <c r="D36" s="86">
        <f>IF(C36&gt;0,B36,-B36)</f>
        <v>-0.2392578125</v>
      </c>
      <c r="E36" s="86">
        <f>IF(MAX(D$36:D$44)&gt;-MIN(D$36:D$44),D36/MAX(D$36:D$44),D36/MIN(D$36:D$44))</f>
        <v>-2.8128587830080369E-2</v>
      </c>
      <c r="F36" s="61"/>
      <c r="G36" s="61"/>
      <c r="H36" s="61"/>
      <c r="I36" s="61"/>
    </row>
    <row r="37" spans="1:18">
      <c r="A37" s="85">
        <v>2</v>
      </c>
      <c r="B37" s="86">
        <f>D50</f>
        <v>0.2685546875</v>
      </c>
      <c r="C37" s="86">
        <f>C50</f>
        <v>-2.00661373138428</v>
      </c>
      <c r="D37" s="86">
        <f t="shared" ref="D37:D44" si="1">IF(C37&gt;0,B37,-B37)</f>
        <v>-0.2685546875</v>
      </c>
      <c r="E37" s="86">
        <f t="shared" ref="E37:E44" si="2">IF(MAX(D$36:D$44)&gt;-MIN(D$36:D$44),D37/MAX(D$36:D$44),D37/MIN(D$36:D$44))</f>
        <v>-3.1572904707233063E-2</v>
      </c>
      <c r="F37" s="61"/>
      <c r="G37" s="61"/>
      <c r="H37" s="61"/>
      <c r="I37" s="61"/>
    </row>
    <row r="38" spans="1:18">
      <c r="A38" s="85">
        <v>3</v>
      </c>
      <c r="B38" s="86">
        <f>F50</f>
        <v>1.2548828125</v>
      </c>
      <c r="C38" s="86">
        <f>E50</f>
        <v>-1.95638144016266</v>
      </c>
      <c r="D38" s="86">
        <f t="shared" si="1"/>
        <v>-1.2548828125</v>
      </c>
      <c r="E38" s="86">
        <f t="shared" si="2"/>
        <v>-0.14753157290470723</v>
      </c>
      <c r="F38" s="61"/>
      <c r="G38" s="61"/>
      <c r="H38" s="61"/>
      <c r="I38" s="61"/>
    </row>
    <row r="39" spans="1:18">
      <c r="A39" s="85">
        <v>4</v>
      </c>
      <c r="B39" s="86">
        <f>H50</f>
        <v>2.763671875</v>
      </c>
      <c r="C39" s="86">
        <f>G50</f>
        <v>-1.9667654037475599</v>
      </c>
      <c r="D39" s="86">
        <f t="shared" si="1"/>
        <v>-2.763671875</v>
      </c>
      <c r="E39" s="86">
        <f t="shared" si="2"/>
        <v>-0.3249138920780712</v>
      </c>
      <c r="F39" s="61"/>
      <c r="G39" s="61"/>
      <c r="H39" s="61"/>
      <c r="I39" s="61"/>
    </row>
    <row r="40" spans="1:18">
      <c r="A40" s="85">
        <v>5</v>
      </c>
      <c r="B40" s="86">
        <f>J50</f>
        <v>5.05126953125</v>
      </c>
      <c r="C40" s="86">
        <f>I50</f>
        <v>1.1565418243408201</v>
      </c>
      <c r="D40" s="86">
        <f t="shared" si="1"/>
        <v>5.05126953125</v>
      </c>
      <c r="E40" s="86">
        <f t="shared" si="2"/>
        <v>0.59385763490241106</v>
      </c>
      <c r="F40" s="61"/>
      <c r="G40" s="61"/>
      <c r="H40" s="61"/>
      <c r="I40" s="61"/>
    </row>
    <row r="41" spans="1:18">
      <c r="A41" s="85">
        <v>6</v>
      </c>
      <c r="B41" s="86">
        <f>L50</f>
        <v>8.41064453125</v>
      </c>
      <c r="C41" s="86">
        <f>K50</f>
        <v>1.17168128490448</v>
      </c>
      <c r="D41" s="86">
        <f t="shared" si="1"/>
        <v>8.41064453125</v>
      </c>
      <c r="E41" s="86">
        <f t="shared" si="2"/>
        <v>0.98880597014925375</v>
      </c>
      <c r="F41" s="61"/>
      <c r="G41" s="61"/>
      <c r="H41" s="61"/>
      <c r="I41" s="61"/>
    </row>
    <row r="42" spans="1:18">
      <c r="A42" s="85">
        <v>7</v>
      </c>
      <c r="B42" s="86">
        <f>N50</f>
        <v>0.93994140625</v>
      </c>
      <c r="C42" s="86">
        <f>M50</f>
        <v>-1.94976329803467</v>
      </c>
      <c r="D42" s="86">
        <f t="shared" si="1"/>
        <v>-0.93994140625</v>
      </c>
      <c r="E42" s="86">
        <f t="shared" si="2"/>
        <v>-0.11050516647531573</v>
      </c>
      <c r="F42" s="61"/>
      <c r="G42" s="61"/>
      <c r="H42" s="61"/>
      <c r="I42" s="61"/>
    </row>
    <row r="43" spans="1:18">
      <c r="A43" s="85">
        <v>8</v>
      </c>
      <c r="B43" s="86">
        <f>P50</f>
        <v>0.76904296875</v>
      </c>
      <c r="C43" s="86">
        <f>O50</f>
        <v>-1.947509765625</v>
      </c>
      <c r="D43" s="86">
        <f t="shared" si="1"/>
        <v>-0.76904296875</v>
      </c>
      <c r="E43" s="86">
        <f t="shared" si="2"/>
        <v>-9.041331802525833E-2</v>
      </c>
      <c r="F43" s="61"/>
      <c r="G43" s="61"/>
      <c r="H43" s="61"/>
      <c r="I43" s="61"/>
    </row>
    <row r="44" spans="1:18">
      <c r="A44" s="85">
        <v>9</v>
      </c>
      <c r="B44" s="86">
        <f>R50</f>
        <v>8.505859375</v>
      </c>
      <c r="C44" s="86">
        <f>Q50</f>
        <v>1.11635601520538</v>
      </c>
      <c r="D44" s="86">
        <f t="shared" si="1"/>
        <v>8.505859375</v>
      </c>
      <c r="E44" s="86">
        <f t="shared" si="2"/>
        <v>1</v>
      </c>
      <c r="F44" s="61"/>
      <c r="G44" s="61"/>
      <c r="H44" s="61"/>
      <c r="I44" s="61"/>
    </row>
    <row r="46" spans="1:18" ht="16.2">
      <c r="A46" s="90" t="s">
        <v>31</v>
      </c>
      <c r="B46" s="91"/>
      <c r="C46" s="91" t="s">
        <v>76</v>
      </c>
      <c r="E46">
        <v>17.329999999999998</v>
      </c>
      <c r="F46" t="s">
        <v>77</v>
      </c>
    </row>
    <row r="48" spans="1:18">
      <c r="A48" s="92" t="s">
        <v>78</v>
      </c>
      <c r="B48" s="92"/>
      <c r="C48" s="92" t="s">
        <v>79</v>
      </c>
      <c r="D48" s="92"/>
      <c r="E48" s="92" t="s">
        <v>80</v>
      </c>
      <c r="F48" s="92"/>
      <c r="G48" s="92" t="s">
        <v>81</v>
      </c>
      <c r="H48" s="92"/>
      <c r="I48" s="92" t="s">
        <v>82</v>
      </c>
      <c r="J48" s="92"/>
      <c r="K48" s="92" t="s">
        <v>83</v>
      </c>
      <c r="L48" s="92"/>
      <c r="M48" s="92" t="s">
        <v>84</v>
      </c>
      <c r="N48" s="92"/>
      <c r="O48" s="92" t="s">
        <v>85</v>
      </c>
      <c r="P48" s="92"/>
      <c r="Q48" s="92" t="s">
        <v>86</v>
      </c>
      <c r="R48" s="92"/>
    </row>
    <row r="49" spans="1:18">
      <c r="A49" s="92" t="s">
        <v>87</v>
      </c>
      <c r="B49" s="93" t="s">
        <v>27</v>
      </c>
      <c r="C49" s="92" t="s">
        <v>87</v>
      </c>
      <c r="D49" s="93" t="s">
        <v>27</v>
      </c>
      <c r="E49" s="92" t="s">
        <v>87</v>
      </c>
      <c r="F49" s="93" t="s">
        <v>27</v>
      </c>
      <c r="G49" s="92" t="s">
        <v>87</v>
      </c>
      <c r="H49" s="93" t="s">
        <v>27</v>
      </c>
      <c r="I49" s="92" t="s">
        <v>87</v>
      </c>
      <c r="J49" s="93" t="s">
        <v>27</v>
      </c>
      <c r="K49" s="92" t="s">
        <v>87</v>
      </c>
      <c r="L49" s="93" t="s">
        <v>27</v>
      </c>
      <c r="M49" s="92" t="s">
        <v>87</v>
      </c>
      <c r="N49" s="93" t="s">
        <v>27</v>
      </c>
      <c r="O49" s="92" t="s">
        <v>87</v>
      </c>
      <c r="P49" s="93" t="s">
        <v>27</v>
      </c>
      <c r="Q49" s="92" t="s">
        <v>87</v>
      </c>
      <c r="R49" s="94" t="s">
        <v>27</v>
      </c>
    </row>
    <row r="50" spans="1:18">
      <c r="A50">
        <v>-1.6702778339386</v>
      </c>
      <c r="B50">
        <v>0.2392578125</v>
      </c>
      <c r="C50">
        <v>-2.00661373138428</v>
      </c>
      <c r="D50">
        <v>0.2685546875</v>
      </c>
      <c r="E50">
        <v>-1.95638144016266</v>
      </c>
      <c r="F50">
        <v>1.2548828125</v>
      </c>
      <c r="G50">
        <v>-1.9667654037475599</v>
      </c>
      <c r="H50">
        <v>2.763671875</v>
      </c>
      <c r="I50">
        <v>1.1565418243408201</v>
      </c>
      <c r="J50">
        <v>5.05126953125</v>
      </c>
      <c r="K50">
        <v>1.17168128490448</v>
      </c>
      <c r="L50">
        <v>8.41064453125</v>
      </c>
      <c r="M50">
        <v>-1.94976329803467</v>
      </c>
      <c r="N50">
        <v>0.93994140625</v>
      </c>
      <c r="O50">
        <v>-1.947509765625</v>
      </c>
      <c r="P50">
        <v>0.76904296875</v>
      </c>
      <c r="Q50">
        <v>1.11635601520538</v>
      </c>
      <c r="R50">
        <v>8.505859375</v>
      </c>
    </row>
    <row r="55" spans="1:18">
      <c r="A55" t="s">
        <v>106</v>
      </c>
    </row>
    <row r="56" spans="1:18">
      <c r="A56" t="s">
        <v>101</v>
      </c>
      <c r="D56" t="s">
        <v>105</v>
      </c>
    </row>
    <row r="57" spans="1:18">
      <c r="A57" t="s">
        <v>102</v>
      </c>
    </row>
    <row r="58" spans="1:18">
      <c r="A58" t="s">
        <v>103</v>
      </c>
      <c r="D58" t="s">
        <v>104</v>
      </c>
    </row>
    <row r="59" spans="1:18">
      <c r="A59" t="s">
        <v>107</v>
      </c>
    </row>
    <row r="60" spans="1:18">
      <c r="A60" t="s">
        <v>108</v>
      </c>
    </row>
  </sheetData>
  <mergeCells count="18">
    <mergeCell ref="C24:D24"/>
    <mergeCell ref="F24:G24"/>
    <mergeCell ref="F15:G15"/>
    <mergeCell ref="B34:E34"/>
    <mergeCell ref="F34:I34"/>
    <mergeCell ref="A33:I33"/>
    <mergeCell ref="A23:H23"/>
    <mergeCell ref="A24:B24"/>
    <mergeCell ref="A34:A35"/>
    <mergeCell ref="I23:I25"/>
    <mergeCell ref="D4:J4"/>
    <mergeCell ref="A6:A7"/>
    <mergeCell ref="A8:A9"/>
    <mergeCell ref="A14:H14"/>
    <mergeCell ref="A15:B15"/>
    <mergeCell ref="I14:I16"/>
    <mergeCell ref="A10:A11"/>
    <mergeCell ref="C15:D15"/>
  </mergeCells>
  <phoneticPr fontId="19" type="noConversion"/>
  <pageMargins left="0.75" right="0.75" top="1" bottom="1" header="0.5" footer="0.5"/>
  <pageSetup paperSize="9"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16366D2B9AD44189CEF01CF88ADA41" ma:contentTypeVersion="11" ma:contentTypeDescription="Create a new document." ma:contentTypeScope="" ma:versionID="4d5951b8351052c219a1ad85e5c68eb9">
  <xsd:schema xmlns:xsd="http://www.w3.org/2001/XMLSchema" xmlns:xs="http://www.w3.org/2001/XMLSchema" xmlns:p="http://schemas.microsoft.com/office/2006/metadata/properties" xmlns:ns3="b724589b-a14f-408d-a5b3-589bba7e2730" xmlns:ns4="2f833348-75ea-4e3d-8ace-3399c34139a1" targetNamespace="http://schemas.microsoft.com/office/2006/metadata/properties" ma:root="true" ma:fieldsID="6ce179adbca74e9fb375a915d3452b57" ns3:_="" ns4:_="">
    <xsd:import namespace="b724589b-a14f-408d-a5b3-589bba7e2730"/>
    <xsd:import namespace="2f833348-75ea-4e3d-8ace-3399c34139a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24589b-a14f-408d-a5b3-589bba7e2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833348-75ea-4e3d-8ace-3399c34139a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8ECAC6-C32A-450C-8E2F-000316343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24589b-a14f-408d-a5b3-589bba7e2730"/>
    <ds:schemaRef ds:uri="2f833348-75ea-4e3d-8ace-3399c34139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03C05F-37DC-4019-90C3-F8A1D55C90BD}">
  <ds:schemaRefs>
    <ds:schemaRef ds:uri="http://schemas.microsoft.com/sharepoint/v3/contenttype/forms"/>
  </ds:schemaRefs>
</ds:datastoreItem>
</file>

<file path=customXml/itemProps3.xml><?xml version="1.0" encoding="utf-8"?>
<ds:datastoreItem xmlns:ds="http://schemas.openxmlformats.org/officeDocument/2006/customXml" ds:itemID="{EF5A0268-2ED2-4EB8-8704-1FF0A1BA6934}">
  <ds:schemaRefs>
    <ds:schemaRef ds:uri="2f833348-75ea-4e3d-8ace-3399c34139a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b724589b-a14f-408d-a5b3-589bba7e2730"/>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工作表</vt:lpstr>
      </vt:variant>
      <vt:variant>
        <vt:i4>5</vt:i4>
      </vt:variant>
      <vt:variant>
        <vt:lpstr>图表</vt:lpstr>
      </vt:variant>
      <vt:variant>
        <vt:i4>1</vt:i4>
      </vt:variant>
      <vt:variant>
        <vt:lpstr>命名范围</vt:lpstr>
      </vt:variant>
      <vt:variant>
        <vt:i4>1</vt:i4>
      </vt:variant>
    </vt:vector>
  </HeadingPairs>
  <TitlesOfParts>
    <vt:vector size="7" baseType="lpstr">
      <vt:lpstr>Simulated data (low damping)</vt:lpstr>
      <vt:lpstr>Simulated data (high damping)</vt:lpstr>
      <vt:lpstr>Mode 1</vt:lpstr>
      <vt:lpstr>Theoretical mode shapes</vt:lpstr>
      <vt:lpstr>Experimental mode shapes</vt:lpstr>
      <vt:lpstr>Chart1</vt:lpstr>
      <vt:lpstr>'Mode 1'!Print_Area</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Silvestre Pinho</dc:creator>
  <cp:lastModifiedBy>汤 佳璇</cp:lastModifiedBy>
  <cp:lastPrinted>2014-09-26T14:04:46Z</cp:lastPrinted>
  <dcterms:created xsi:type="dcterms:W3CDTF">2012-12-02T17:10:31Z</dcterms:created>
  <dcterms:modified xsi:type="dcterms:W3CDTF">2019-11-28T23:08:29Z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0x0101007316366D2B9AD44189CEF01CF88ADA41</vt:lpwstr>
  </property>
</Properties>
</file>