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urcuagu/Desktop/IE421-Project/"/>
    </mc:Choice>
  </mc:AlternateContent>
  <xr:revisionPtr revIDLastSave="0" documentId="13_ncr:1_{A0DADA24-A5E8-FD42-BD38-F510AEAD884A}" xr6:coauthVersionLast="47" xr6:coauthVersionMax="47" xr10:uidLastSave="{00000000-0000-0000-0000-000000000000}"/>
  <bookViews>
    <workbookView xWindow="4420" yWindow="760" windowWidth="25820" windowHeight="17240" activeTab="1" xr2:uid="{7F20821C-8F7A-284C-8DC3-1E2433136E0F}"/>
  </bookViews>
  <sheets>
    <sheet name="Consumption &amp; Carbon Emission" sheetId="1" r:id="rId1"/>
    <sheet name="Carbon emission - Year - Type" sheetId="2" r:id="rId2"/>
    <sheet name="Sayfa1" sheetId="4" r:id="rId3"/>
    <sheet name="Vehicle type Carbon em. yearly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Q16" i="4"/>
  <c r="Q15" i="4"/>
  <c r="Q14" i="4"/>
  <c r="Q13" i="4"/>
  <c r="Q12" i="4"/>
  <c r="V9" i="2"/>
  <c r="Y9" i="2"/>
  <c r="V22" i="2"/>
  <c r="Y22" i="2"/>
  <c r="T12" i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L20" i="1"/>
  <c r="T20" i="1"/>
  <c r="V3" i="2"/>
  <c r="Y3" i="2"/>
  <c r="L9" i="1"/>
  <c r="T9" i="1"/>
  <c r="L8" i="1"/>
  <c r="T8" i="1"/>
  <c r="L7" i="1"/>
  <c r="T7" i="1"/>
  <c r="V4" i="2"/>
  <c r="Y4" i="2"/>
  <c r="V5" i="2"/>
  <c r="Y5" i="2"/>
  <c r="V6" i="2"/>
  <c r="Y6" i="2"/>
  <c r="V7" i="2"/>
  <c r="Y7" i="2"/>
  <c r="V8" i="2"/>
  <c r="Y8" i="2"/>
  <c r="V10" i="2"/>
  <c r="Y10" i="2"/>
  <c r="V11" i="2"/>
  <c r="Y11" i="2"/>
  <c r="V12" i="2"/>
  <c r="Y12" i="2"/>
  <c r="V13" i="2"/>
  <c r="Y13" i="2"/>
  <c r="V14" i="2"/>
  <c r="Y14" i="2"/>
  <c r="V15" i="2"/>
  <c r="Y15" i="2"/>
  <c r="V16" i="2"/>
  <c r="Y16" i="2"/>
  <c r="V17" i="2"/>
  <c r="Y17" i="2"/>
  <c r="V18" i="2"/>
  <c r="Y18" i="2"/>
  <c r="V19" i="2"/>
  <c r="Y19" i="2"/>
  <c r="V20" i="2"/>
  <c r="Y20" i="2"/>
  <c r="V21" i="2"/>
  <c r="Y21" i="2"/>
  <c r="V2" i="2"/>
  <c r="Y2" i="2"/>
</calcChain>
</file>

<file path=xl/sharedStrings.xml><?xml version="1.0" encoding="utf-8"?>
<sst xmlns="http://schemas.openxmlformats.org/spreadsheetml/2006/main" count="91" uniqueCount="47">
  <si>
    <t>kgCO2</t>
  </si>
  <si>
    <t>litre</t>
  </si>
  <si>
    <t>kgCO2/100km</t>
  </si>
  <si>
    <t>km</t>
  </si>
  <si>
    <t>kgCO2/yıl</t>
  </si>
  <si>
    <t>kWh</t>
  </si>
  <si>
    <t>kgCO2/kWh</t>
  </si>
  <si>
    <t>LPG</t>
  </si>
  <si>
    <t>Year</t>
  </si>
  <si>
    <t>Electric</t>
  </si>
  <si>
    <t>-</t>
  </si>
  <si>
    <t>Ratio</t>
  </si>
  <si>
    <t>Karbon salınımı (kgCO2)</t>
  </si>
  <si>
    <t>Carbon emission (Megaton CO2)</t>
  </si>
  <si>
    <t>Carbon emission (kgCO2)</t>
  </si>
  <si>
    <t>Carbon emission - LPG (Megaton CO2)</t>
  </si>
  <si>
    <t>Carbon emission - Diesel (Megaton CO2)</t>
  </si>
  <si>
    <t>Carbon emission - Diesel (kgCO2)</t>
  </si>
  <si>
    <t>Carbon emission -  Gasoline (Megaton CO2)</t>
  </si>
  <si>
    <t>Carbon emission - Gasoline (kgCO2)</t>
  </si>
  <si>
    <t xml:space="preserve">       Total number of vehicles</t>
  </si>
  <si>
    <t xml:space="preserve">     Number of Gasoline Vehicles</t>
  </si>
  <si>
    <t xml:space="preserve">     Number of Diesel Vehicles</t>
  </si>
  <si>
    <t xml:space="preserve">     Number of LPG Vehicles</t>
  </si>
  <si>
    <t xml:space="preserve">     Number of Electric Vehicles</t>
  </si>
  <si>
    <t>Total Ratio</t>
  </si>
  <si>
    <t>Gasoline Ratio</t>
  </si>
  <si>
    <t>Diesel Ratio</t>
  </si>
  <si>
    <t>Non-Elec</t>
  </si>
  <si>
    <t>gasoline</t>
  </si>
  <si>
    <t>diesel</t>
  </si>
  <si>
    <t>electric</t>
  </si>
  <si>
    <t>GASOLINE &amp; DIESEL &amp; LPG VEHICLES</t>
  </si>
  <si>
    <t>ELECTRIC VEHICLES</t>
  </si>
  <si>
    <t>Carbon emission factor per liter</t>
  </si>
  <si>
    <t>Vehicle fuel consumption per 100 km</t>
  </si>
  <si>
    <t>Carbon emission per 100 km</t>
  </si>
  <si>
    <t>Average distance traveled in a year</t>
  </si>
  <si>
    <t>Vehicle electric consumption per 100 km</t>
  </si>
  <si>
    <t>Carbon emissions per vehicle per year</t>
  </si>
  <si>
    <t>Turkey electricity grid emission factor</t>
  </si>
  <si>
    <t xml:space="preserve">Carbon emissions per vehicle per year		</t>
  </si>
  <si>
    <t>Carbon Emission</t>
  </si>
  <si>
    <t>Vehicle type</t>
  </si>
  <si>
    <t>Total Carbon Emission Non-elec</t>
  </si>
  <si>
    <t>If all electric</t>
  </si>
  <si>
    <t>Tot Carbon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</si>
</sst>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#\ ###\ ##0"/>
    <numFmt numFmtId="165" formatCode="0.0"/>
    <numFmt numFmtId="166" formatCode="#\ ###\ ##0"/>
    <numFmt numFmtId="167" formatCode="0.000"/>
  </numFmts>
  <fonts count="8">
    <font>
      <sz val="12"/>
      <color theme="1"/>
      <name val="Aptos Narrow"/>
      <family val="2"/>
      <charset val="162"/>
      <scheme val="minor"/>
    </font>
    <font>
      <b/>
      <sz val="14"/>
      <color theme="1"/>
      <name val="Aptos Narrow"/>
      <scheme val="minor"/>
    </font>
    <font>
      <sz val="10"/>
      <name val="MS Sans Serif"/>
      <family val="2"/>
      <charset val="162"/>
    </font>
    <font>
      <sz val="10"/>
      <color indexed="8"/>
      <name val="Arial"/>
      <family val="2"/>
      <charset val="162"/>
    </font>
    <font>
      <sz val="9"/>
      <name val="Helvetica"/>
      <family val="2"/>
    </font>
    <font>
      <sz val="12"/>
      <color theme="1"/>
      <name val="Helvetica"/>
      <family val="2"/>
    </font>
    <font>
      <b/>
      <sz val="9"/>
      <name val="Helvetica"/>
      <family val="2"/>
    </font>
    <font>
      <sz val="12"/>
      <color rgb="FF000000"/>
      <name val="Aptos Narrow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3" borderId="1" xfId="1" applyFont="1" applyFill="1" applyBorder="1" applyAlignment="1">
      <alignment horizontal="justify"/>
    </xf>
    <xf numFmtId="0" fontId="4" fillId="3" borderId="1" xfId="1" applyFont="1" applyFill="1" applyBorder="1" applyAlignment="1">
      <alignment horizontal="center"/>
    </xf>
    <xf numFmtId="0" fontId="5" fillId="0" borderId="0" xfId="0" applyFont="1"/>
    <xf numFmtId="164" fontId="6" fillId="3" borderId="1" xfId="1" applyNumberFormat="1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horizontal="right"/>
    </xf>
    <xf numFmtId="165" fontId="4" fillId="3" borderId="1" xfId="1" applyNumberFormat="1" applyFont="1" applyFill="1" applyBorder="1" applyAlignment="1">
      <alignment horizontal="right"/>
    </xf>
    <xf numFmtId="1" fontId="4" fillId="3" borderId="1" xfId="1" applyNumberFormat="1" applyFont="1" applyFill="1" applyBorder="1" applyAlignment="1">
      <alignment horizontal="right"/>
    </xf>
    <xf numFmtId="166" fontId="4" fillId="3" borderId="1" xfId="1" applyNumberFormat="1" applyFont="1" applyFill="1" applyBorder="1" applyAlignment="1">
      <alignment horizontal="right"/>
    </xf>
    <xf numFmtId="164" fontId="4" fillId="3" borderId="1" xfId="2" applyNumberFormat="1" applyFont="1" applyFill="1" applyBorder="1" applyAlignment="1">
      <alignment horizontal="right"/>
    </xf>
    <xf numFmtId="166" fontId="4" fillId="3" borderId="1" xfId="2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4" fillId="3" borderId="1" xfId="1" applyFont="1" applyFill="1" applyBorder="1" applyAlignment="1">
      <alignment horizontal="left"/>
    </xf>
    <xf numFmtId="0" fontId="4" fillId="3" borderId="1" xfId="1" applyFont="1" applyFill="1" applyBorder="1"/>
    <xf numFmtId="0" fontId="4" fillId="4" borderId="1" xfId="0" applyFont="1" applyFill="1" applyBorder="1"/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4" fillId="3" borderId="13" xfId="1" applyNumberFormat="1" applyFont="1" applyFill="1" applyBorder="1" applyAlignment="1">
      <alignment horizontal="right"/>
    </xf>
    <xf numFmtId="167" fontId="4" fillId="3" borderId="1" xfId="1" applyNumberFormat="1" applyFont="1" applyFill="1" applyBorder="1" applyAlignment="1">
      <alignment horizontal="right"/>
    </xf>
    <xf numFmtId="0" fontId="4" fillId="5" borderId="1" xfId="1" applyFont="1" applyFill="1" applyBorder="1" applyAlignment="1">
      <alignment horizontal="center"/>
    </xf>
    <xf numFmtId="1" fontId="4" fillId="5" borderId="1" xfId="1" applyNumberFormat="1" applyFont="1" applyFill="1" applyBorder="1" applyAlignment="1">
      <alignment horizontal="right"/>
    </xf>
    <xf numFmtId="0" fontId="5" fillId="5" borderId="0" xfId="0" applyFont="1" applyFill="1"/>
    <xf numFmtId="2" fontId="4" fillId="5" borderId="1" xfId="1" applyNumberFormat="1" applyFont="1" applyFill="1" applyBorder="1" applyAlignment="1">
      <alignment horizontal="right"/>
    </xf>
  </cellXfs>
  <cellStyles count="3">
    <cellStyle name="Normal" xfId="0" builtinId="0"/>
    <cellStyle name="Normal_haberaralik" xfId="1" xr:uid="{0CDF6E6C-CE94-4B41-90AB-950B821BCDD6}"/>
    <cellStyle name="Normal_tümarac-agu04" xfId="2" xr:uid="{12D98A78-0F80-6449-9971-5BF5AF5F12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51F2-0927-D44A-9D07-00F07F53A428}">
  <dimension ref="B2:V21"/>
  <sheetViews>
    <sheetView topLeftCell="L2" zoomScale="75" workbookViewId="0">
      <selection activeCell="S6" sqref="S6:U6"/>
    </sheetView>
  </sheetViews>
  <sheetFormatPr baseColWidth="10" defaultRowHeight="16"/>
  <cols>
    <col min="3" max="3" width="12.83203125" customWidth="1"/>
    <col min="4" max="4" width="14.6640625" customWidth="1"/>
    <col min="7" max="7" width="16" customWidth="1"/>
    <col min="8" max="8" width="10.1640625" customWidth="1"/>
    <col min="13" max="13" width="13.5" customWidth="1"/>
    <col min="19" max="21" width="12" customWidth="1"/>
  </cols>
  <sheetData>
    <row r="2" spans="2:22" ht="17" thickBot="1"/>
    <row r="3" spans="2:22" ht="20" thickBot="1">
      <c r="C3" s="30" t="s">
        <v>32</v>
      </c>
      <c r="D3" s="31"/>
      <c r="E3" s="32"/>
    </row>
    <row r="4" spans="2:22" ht="17" thickBot="1"/>
    <row r="5" spans="2:22" ht="17" thickBot="1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/>
    </row>
    <row r="6" spans="2:22">
      <c r="B6" s="13"/>
      <c r="C6" s="33" t="s">
        <v>34</v>
      </c>
      <c r="D6" s="34"/>
      <c r="E6" s="35"/>
      <c r="G6" s="33" t="s">
        <v>35</v>
      </c>
      <c r="H6" s="34"/>
      <c r="I6" s="35"/>
      <c r="K6" s="33" t="s">
        <v>36</v>
      </c>
      <c r="L6" s="34"/>
      <c r="M6" s="35"/>
      <c r="O6" s="33" t="s">
        <v>37</v>
      </c>
      <c r="P6" s="34"/>
      <c r="Q6" s="35"/>
      <c r="S6" s="33" t="s">
        <v>39</v>
      </c>
      <c r="T6" s="34"/>
      <c r="U6" s="35"/>
      <c r="V6" s="4"/>
    </row>
    <row r="7" spans="2:22">
      <c r="B7" s="13"/>
      <c r="C7" s="3" t="s">
        <v>29</v>
      </c>
      <c r="D7" s="2">
        <v>2.31</v>
      </c>
      <c r="E7" s="4" t="s">
        <v>0</v>
      </c>
      <c r="G7" s="3" t="s">
        <v>29</v>
      </c>
      <c r="H7" s="1">
        <v>8</v>
      </c>
      <c r="I7" s="4" t="s">
        <v>1</v>
      </c>
      <c r="K7" s="28" t="s">
        <v>29</v>
      </c>
      <c r="L7">
        <f>D7*H7</f>
        <v>18.48</v>
      </c>
      <c r="M7" s="4" t="s">
        <v>2</v>
      </c>
      <c r="O7" s="28" t="s">
        <v>29</v>
      </c>
      <c r="P7" s="1">
        <v>15000</v>
      </c>
      <c r="Q7" s="4" t="s">
        <v>3</v>
      </c>
      <c r="S7" s="28" t="s">
        <v>29</v>
      </c>
      <c r="T7" s="1">
        <f>P7/100*L7</f>
        <v>2772</v>
      </c>
      <c r="U7" s="4" t="s">
        <v>4</v>
      </c>
      <c r="V7" s="4"/>
    </row>
    <row r="8" spans="2:22">
      <c r="B8" s="13"/>
      <c r="C8" s="3" t="s">
        <v>30</v>
      </c>
      <c r="D8" s="1">
        <v>2.68</v>
      </c>
      <c r="E8" s="4" t="s">
        <v>0</v>
      </c>
      <c r="G8" s="3" t="s">
        <v>30</v>
      </c>
      <c r="H8" s="1">
        <v>6</v>
      </c>
      <c r="I8" s="4" t="s">
        <v>1</v>
      </c>
      <c r="K8" s="28" t="s">
        <v>30</v>
      </c>
      <c r="L8">
        <f>D8*H8</f>
        <v>16.080000000000002</v>
      </c>
      <c r="M8" s="4" t="s">
        <v>2</v>
      </c>
      <c r="O8" s="28" t="s">
        <v>30</v>
      </c>
      <c r="P8" s="1">
        <v>15000</v>
      </c>
      <c r="Q8" s="4" t="s">
        <v>3</v>
      </c>
      <c r="S8" s="28" t="s">
        <v>30</v>
      </c>
      <c r="T8" s="1">
        <f>P8/100*L8</f>
        <v>2412.0000000000005</v>
      </c>
      <c r="U8" s="4" t="s">
        <v>4</v>
      </c>
      <c r="V8" s="4"/>
    </row>
    <row r="9" spans="2:22" ht="17" thickBot="1">
      <c r="B9" s="13"/>
      <c r="C9" s="5" t="s">
        <v>7</v>
      </c>
      <c r="D9" s="6">
        <v>1.51</v>
      </c>
      <c r="E9" s="7" t="s">
        <v>0</v>
      </c>
      <c r="G9" s="5" t="s">
        <v>7</v>
      </c>
      <c r="H9" s="6">
        <v>10</v>
      </c>
      <c r="I9" s="7" t="s">
        <v>1</v>
      </c>
      <c r="K9" s="29" t="s">
        <v>7</v>
      </c>
      <c r="L9" s="8">
        <f>H9*D9</f>
        <v>15.1</v>
      </c>
      <c r="M9" s="7" t="s">
        <v>2</v>
      </c>
      <c r="O9" s="29" t="s">
        <v>7</v>
      </c>
      <c r="P9" s="6">
        <v>15000</v>
      </c>
      <c r="Q9" s="7" t="s">
        <v>3</v>
      </c>
      <c r="S9" s="29" t="s">
        <v>7</v>
      </c>
      <c r="T9" s="6">
        <f>P9/100*L9</f>
        <v>2265</v>
      </c>
      <c r="U9" s="7" t="s">
        <v>4</v>
      </c>
      <c r="V9" s="4"/>
    </row>
    <row r="10" spans="2:22" ht="17" thickBot="1"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7"/>
    </row>
    <row r="12" spans="2:22">
      <c r="T12">
        <f>(T7+T8+T9)/3</f>
        <v>2483</v>
      </c>
    </row>
    <row r="13" spans="2:22">
      <c r="C13" s="1"/>
      <c r="D13" s="1"/>
      <c r="G13" s="1"/>
      <c r="H13" s="1"/>
      <c r="K13" s="1"/>
      <c r="L13" s="1"/>
      <c r="O13" s="1"/>
      <c r="P13" s="1"/>
      <c r="S13" s="1"/>
      <c r="T13" s="1"/>
    </row>
    <row r="15" spans="2:22" ht="17" thickBot="1"/>
    <row r="16" spans="2:22" ht="20" thickBot="1">
      <c r="C16" s="30" t="s">
        <v>33</v>
      </c>
      <c r="D16" s="31"/>
      <c r="E16" s="32"/>
    </row>
    <row r="17" spans="2:22" ht="17" thickBot="1"/>
    <row r="18" spans="2:22" ht="17" thickBot="1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/>
    </row>
    <row r="19" spans="2:22">
      <c r="B19" s="13"/>
      <c r="C19" s="33" t="s">
        <v>40</v>
      </c>
      <c r="D19" s="34"/>
      <c r="E19" s="35"/>
      <c r="G19" s="33" t="s">
        <v>38</v>
      </c>
      <c r="H19" s="34"/>
      <c r="I19" s="35"/>
      <c r="K19" s="33" t="s">
        <v>36</v>
      </c>
      <c r="L19" s="34"/>
      <c r="M19" s="35"/>
      <c r="O19" s="33" t="s">
        <v>37</v>
      </c>
      <c r="P19" s="34"/>
      <c r="Q19" s="35"/>
      <c r="S19" s="33" t="s">
        <v>41</v>
      </c>
      <c r="T19" s="34"/>
      <c r="U19" s="35"/>
      <c r="V19" s="4"/>
    </row>
    <row r="20" spans="2:22" ht="17" thickBot="1">
      <c r="B20" s="13"/>
      <c r="C20" s="5" t="s">
        <v>31</v>
      </c>
      <c r="D20" s="6">
        <v>0.71079999999999999</v>
      </c>
      <c r="E20" s="7" t="s">
        <v>6</v>
      </c>
      <c r="G20" s="5" t="s">
        <v>31</v>
      </c>
      <c r="H20" s="6">
        <v>17.5</v>
      </c>
      <c r="I20" s="7" t="s">
        <v>5</v>
      </c>
      <c r="K20" s="5" t="s">
        <v>31</v>
      </c>
      <c r="L20" s="6">
        <f>H20*D20</f>
        <v>12.439</v>
      </c>
      <c r="M20" s="7" t="s">
        <v>2</v>
      </c>
      <c r="O20" s="5" t="s">
        <v>31</v>
      </c>
      <c r="P20" s="6">
        <v>15000</v>
      </c>
      <c r="Q20" s="7" t="s">
        <v>3</v>
      </c>
      <c r="S20" s="5" t="s">
        <v>31</v>
      </c>
      <c r="T20" s="6">
        <f>P20/100*L20</f>
        <v>1865.85</v>
      </c>
      <c r="U20" s="7" t="s">
        <v>4</v>
      </c>
      <c r="V20" s="4"/>
    </row>
    <row r="21" spans="2:22" ht="17" thickBot="1"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"/>
    </row>
  </sheetData>
  <mergeCells count="12">
    <mergeCell ref="C19:E19"/>
    <mergeCell ref="G19:I19"/>
    <mergeCell ref="K19:M19"/>
    <mergeCell ref="O19:Q19"/>
    <mergeCell ref="S19:U19"/>
    <mergeCell ref="C3:E3"/>
    <mergeCell ref="C16:E16"/>
    <mergeCell ref="S6:U6"/>
    <mergeCell ref="C6:E6"/>
    <mergeCell ref="G6:I6"/>
    <mergeCell ref="K6:M6"/>
    <mergeCell ref="O6:Q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45C4-DB32-2345-9CD1-1D6063A5F653}">
  <dimension ref="A1:Z22"/>
  <sheetViews>
    <sheetView tabSelected="1" topLeftCell="J1" zoomScale="75" zoomScaleNormal="60" workbookViewId="0">
      <selection activeCell="R33" sqref="R33"/>
    </sheetView>
  </sheetViews>
  <sheetFormatPr baseColWidth="10" defaultRowHeight="16"/>
  <cols>
    <col min="1" max="1" width="10.83203125" style="16"/>
    <col min="2" max="2" width="23" style="16" customWidth="1"/>
    <col min="3" max="3" width="10.83203125" style="16"/>
    <col min="4" max="4" width="27" style="16" customWidth="1"/>
    <col min="5" max="5" width="10.83203125" style="16"/>
    <col min="6" max="6" width="31.5" style="16" customWidth="1"/>
    <col min="7" max="7" width="34.1640625" style="16" customWidth="1"/>
    <col min="8" max="8" width="23.5" style="16" customWidth="1"/>
    <col min="9" max="9" width="10.83203125" style="16"/>
    <col min="10" max="10" width="24.5" style="16" customWidth="1"/>
    <col min="11" max="11" width="34.83203125" style="16" customWidth="1"/>
    <col min="12" max="12" width="25" style="16" customWidth="1"/>
    <col min="13" max="13" width="10.83203125" style="16"/>
    <col min="14" max="14" width="23.33203125" style="16" customWidth="1"/>
    <col min="15" max="16" width="30.5" style="16" customWidth="1"/>
    <col min="17" max="19" width="30.5" style="41" customWidth="1"/>
    <col min="20" max="20" width="24.33203125" style="16" customWidth="1"/>
    <col min="21" max="21" width="10.83203125" style="16"/>
    <col min="22" max="25" width="24.83203125" style="16" customWidth="1"/>
    <col min="26" max="26" width="30.5" style="16" customWidth="1"/>
    <col min="27" max="16384" width="10.83203125" style="16"/>
  </cols>
  <sheetData>
    <row r="1" spans="1:26" s="24" customFormat="1" ht="23" customHeight="1">
      <c r="A1" s="25" t="s">
        <v>8</v>
      </c>
      <c r="B1" s="26" t="s">
        <v>20</v>
      </c>
      <c r="C1" s="15" t="s">
        <v>25</v>
      </c>
      <c r="D1" s="26" t="s">
        <v>21</v>
      </c>
      <c r="E1" s="15" t="s">
        <v>26</v>
      </c>
      <c r="F1" s="15" t="s">
        <v>19</v>
      </c>
      <c r="G1" s="15" t="s">
        <v>18</v>
      </c>
      <c r="H1" s="26" t="s">
        <v>22</v>
      </c>
      <c r="I1" s="15" t="s">
        <v>27</v>
      </c>
      <c r="J1" s="15" t="s">
        <v>17</v>
      </c>
      <c r="K1" s="15" t="s">
        <v>16</v>
      </c>
      <c r="L1" s="26" t="s">
        <v>23</v>
      </c>
      <c r="M1" s="15" t="s">
        <v>11</v>
      </c>
      <c r="N1" s="15" t="s">
        <v>12</v>
      </c>
      <c r="O1" s="15" t="s">
        <v>15</v>
      </c>
      <c r="P1" s="15" t="s">
        <v>28</v>
      </c>
      <c r="Q1" s="39" t="s">
        <v>44</v>
      </c>
      <c r="R1" s="39" t="s">
        <v>46</v>
      </c>
      <c r="S1" s="39" t="s">
        <v>45</v>
      </c>
      <c r="T1" s="27" t="s">
        <v>24</v>
      </c>
      <c r="U1" s="15" t="s">
        <v>11</v>
      </c>
      <c r="V1" s="15" t="s">
        <v>14</v>
      </c>
      <c r="W1" s="15" t="s">
        <v>14</v>
      </c>
      <c r="X1" s="15" t="s">
        <v>13</v>
      </c>
      <c r="Y1" s="15" t="s">
        <v>13</v>
      </c>
      <c r="Z1" s="15" t="s">
        <v>9</v>
      </c>
    </row>
    <row r="2" spans="1:26" ht="23" customHeight="1">
      <c r="A2" s="14">
        <v>2004</v>
      </c>
      <c r="B2" s="17">
        <f>D2+H2+L2+T2</f>
        <v>5108196</v>
      </c>
      <c r="C2" s="17">
        <v>100</v>
      </c>
      <c r="D2" s="18">
        <v>4062486</v>
      </c>
      <c r="E2" s="19">
        <v>75.225092770218723</v>
      </c>
      <c r="F2" s="20">
        <v>11261211192</v>
      </c>
      <c r="G2" s="20">
        <v>11261.211192000001</v>
      </c>
      <c r="H2" s="18">
        <v>252629</v>
      </c>
      <c r="I2" s="19">
        <v>4.6779336498507531</v>
      </c>
      <c r="J2" s="20">
        <v>609341148.00000012</v>
      </c>
      <c r="K2" s="20">
        <v>609.34114800000009</v>
      </c>
      <c r="L2" s="18">
        <v>793081</v>
      </c>
      <c r="M2" s="19">
        <v>14.685488589818608</v>
      </c>
      <c r="N2" s="20">
        <v>1796328465</v>
      </c>
      <c r="O2" s="20">
        <v>1796.3284650000001</v>
      </c>
      <c r="P2" s="20">
        <f>L2+H2+D2</f>
        <v>5108196</v>
      </c>
      <c r="Q2" s="40">
        <f>O2+K2+G2</f>
        <v>13666.880805000001</v>
      </c>
      <c r="R2" s="40">
        <f>O2+K2+G2</f>
        <v>13666.880805000001</v>
      </c>
      <c r="S2" s="42">
        <v>9531</v>
      </c>
      <c r="T2" s="21">
        <v>0</v>
      </c>
      <c r="U2" s="21" t="s">
        <v>10</v>
      </c>
      <c r="V2" s="20">
        <f>T2*'Consumption &amp; Carbon Emission'!T20</f>
        <v>0</v>
      </c>
      <c r="W2" s="20">
        <v>0</v>
      </c>
      <c r="X2" s="20">
        <v>0</v>
      </c>
      <c r="Y2" s="38">
        <f>V2/1000000</f>
        <v>0</v>
      </c>
      <c r="Z2" s="20">
        <f>T2</f>
        <v>0</v>
      </c>
    </row>
    <row r="3" spans="1:26" ht="23" customHeight="1">
      <c r="A3" s="14">
        <v>2005</v>
      </c>
      <c r="B3" s="17">
        <f>D3+H3+L3+T3</f>
        <v>5537045</v>
      </c>
      <c r="C3" s="17">
        <v>100.00000000000001</v>
      </c>
      <c r="D3" s="22">
        <v>3883101</v>
      </c>
      <c r="E3" s="19">
        <v>67.266109970213478</v>
      </c>
      <c r="F3" s="20">
        <v>10763955972</v>
      </c>
      <c r="G3" s="20">
        <v>10763.955972</v>
      </c>
      <c r="H3" s="22">
        <v>394617</v>
      </c>
      <c r="I3" s="19">
        <v>6.8358640473466261</v>
      </c>
      <c r="J3" s="20">
        <v>951816204.00000024</v>
      </c>
      <c r="K3" s="20">
        <v>951.8162040000002</v>
      </c>
      <c r="L3" s="22">
        <v>1259327</v>
      </c>
      <c r="M3" s="19">
        <v>21.815046394739419</v>
      </c>
      <c r="N3" s="20">
        <v>2852375655</v>
      </c>
      <c r="O3" s="20">
        <v>2852.3756549999998</v>
      </c>
      <c r="P3" s="20">
        <f>L3+H3+D3</f>
        <v>5537045</v>
      </c>
      <c r="Q3" s="40">
        <f t="shared" ref="Q3:Q22" si="0">O3+K3+G3</f>
        <v>14568.147831</v>
      </c>
      <c r="R3" s="40">
        <f t="shared" ref="R3:R22" si="1">O3+K3+G3</f>
        <v>14568.147831</v>
      </c>
      <c r="S3" s="42">
        <v>10331</v>
      </c>
      <c r="T3" s="21">
        <v>0</v>
      </c>
      <c r="U3" s="21" t="s">
        <v>10</v>
      </c>
      <c r="V3" s="20">
        <f>T3*'Consumption &amp; Carbon Emission'!T20</f>
        <v>0</v>
      </c>
      <c r="W3" s="20">
        <v>0</v>
      </c>
      <c r="X3" s="20">
        <v>0</v>
      </c>
      <c r="Y3" s="38">
        <f>V3/1000000</f>
        <v>0</v>
      </c>
      <c r="Z3" s="20">
        <f t="shared" ref="Z3:Z22" si="2">T3</f>
        <v>0</v>
      </c>
    </row>
    <row r="4" spans="1:26" ht="23" customHeight="1">
      <c r="A4" s="14">
        <v>2006</v>
      </c>
      <c r="B4" s="17">
        <f>D4+H4+L4+T4</f>
        <v>5945182</v>
      </c>
      <c r="C4" s="17">
        <v>100</v>
      </c>
      <c r="D4" s="22">
        <v>3838598</v>
      </c>
      <c r="E4" s="19">
        <v>62.507783758715206</v>
      </c>
      <c r="F4" s="20">
        <v>10640593656</v>
      </c>
      <c r="G4" s="20">
        <v>10640.593655999999</v>
      </c>
      <c r="H4" s="22">
        <v>583794</v>
      </c>
      <c r="I4" s="19">
        <v>9.5065096974560461</v>
      </c>
      <c r="J4" s="20">
        <v>1408111128.0000002</v>
      </c>
      <c r="K4" s="20">
        <v>1408.1111280000002</v>
      </c>
      <c r="L4" s="22">
        <v>1522790</v>
      </c>
      <c r="M4" s="19">
        <v>24.797133752983232</v>
      </c>
      <c r="N4" s="20">
        <v>3449119350</v>
      </c>
      <c r="O4" s="20">
        <v>3449.1193499999999</v>
      </c>
      <c r="P4" s="20">
        <f>L4+H4+D4</f>
        <v>5945182</v>
      </c>
      <c r="Q4" s="40">
        <f t="shared" si="0"/>
        <v>15497.824133999999</v>
      </c>
      <c r="R4" s="40">
        <f t="shared" si="1"/>
        <v>15497.824133999999</v>
      </c>
      <c r="S4" s="42">
        <v>11092</v>
      </c>
      <c r="T4" s="21">
        <v>0</v>
      </c>
      <c r="U4" s="21" t="s">
        <v>10</v>
      </c>
      <c r="V4" s="20">
        <f>T4*'Consumption &amp; Carbon Emission'!T20</f>
        <v>0</v>
      </c>
      <c r="W4" s="20">
        <v>0</v>
      </c>
      <c r="X4" s="20">
        <v>0</v>
      </c>
      <c r="Y4" s="38">
        <f>V4/1000000</f>
        <v>0</v>
      </c>
      <c r="Z4" s="20">
        <f t="shared" si="2"/>
        <v>0</v>
      </c>
    </row>
    <row r="5" spans="1:26" ht="23" customHeight="1">
      <c r="A5" s="14">
        <v>2007</v>
      </c>
      <c r="B5" s="17">
        <f>D5+H5+L5+T5</f>
        <v>6305045</v>
      </c>
      <c r="C5" s="17">
        <v>100</v>
      </c>
      <c r="D5" s="22">
        <v>3714973</v>
      </c>
      <c r="E5" s="19">
        <v>57.399311759481698</v>
      </c>
      <c r="F5" s="20">
        <v>10297905156</v>
      </c>
      <c r="G5" s="20">
        <v>10297.905156000001</v>
      </c>
      <c r="H5" s="22">
        <v>763946</v>
      </c>
      <c r="I5" s="19">
        <v>11.803578282105684</v>
      </c>
      <c r="J5" s="20">
        <v>1842637752.0000002</v>
      </c>
      <c r="K5" s="20">
        <v>1842.6377520000003</v>
      </c>
      <c r="L5" s="22">
        <v>1826126</v>
      </c>
      <c r="M5" s="19">
        <v>28.215111007831084</v>
      </c>
      <c r="N5" s="20">
        <v>4136175390</v>
      </c>
      <c r="O5" s="20">
        <v>4136.1753900000003</v>
      </c>
      <c r="P5" s="20">
        <f>L5+H5+D5</f>
        <v>6305045</v>
      </c>
      <c r="Q5" s="40">
        <f t="shared" si="0"/>
        <v>16276.718298000002</v>
      </c>
      <c r="R5" s="40">
        <f t="shared" si="1"/>
        <v>16276.718298000002</v>
      </c>
      <c r="S5" s="42">
        <v>11764</v>
      </c>
      <c r="T5" s="21">
        <v>0</v>
      </c>
      <c r="U5" s="21" t="s">
        <v>10</v>
      </c>
      <c r="V5" s="20">
        <f>T5*'Consumption &amp; Carbon Emission'!T20</f>
        <v>0</v>
      </c>
      <c r="W5" s="20">
        <v>0</v>
      </c>
      <c r="X5" s="20">
        <v>0</v>
      </c>
      <c r="Y5" s="38">
        <f>V5/1000000</f>
        <v>0</v>
      </c>
      <c r="Z5" s="20">
        <f t="shared" si="2"/>
        <v>0</v>
      </c>
    </row>
    <row r="6" spans="1:26" ht="23" customHeight="1">
      <c r="A6" s="14">
        <v>2008</v>
      </c>
      <c r="B6" s="17">
        <f>D6+H6+L6+T6</f>
        <v>6694151</v>
      </c>
      <c r="C6" s="17">
        <v>99.999999999999986</v>
      </c>
      <c r="D6" s="22">
        <v>3531763</v>
      </c>
      <c r="E6" s="19">
        <v>51.963489520679673</v>
      </c>
      <c r="F6" s="20">
        <v>9790047036</v>
      </c>
      <c r="G6" s="20">
        <v>9790.0470359999999</v>
      </c>
      <c r="H6" s="22">
        <v>947727</v>
      </c>
      <c r="I6" s="19">
        <v>13.944084592585968</v>
      </c>
      <c r="J6" s="20">
        <v>2285917524.0000005</v>
      </c>
      <c r="K6" s="20">
        <v>2285.9175240000004</v>
      </c>
      <c r="L6" s="22">
        <v>2214661</v>
      </c>
      <c r="M6" s="19">
        <v>32.584721473484485</v>
      </c>
      <c r="N6" s="20">
        <v>5016207165</v>
      </c>
      <c r="O6" s="20">
        <v>5016.2071649999998</v>
      </c>
      <c r="P6" s="20">
        <f>L6+H6+D6</f>
        <v>6694151</v>
      </c>
      <c r="Q6" s="40">
        <f t="shared" si="0"/>
        <v>17092.171725</v>
      </c>
      <c r="R6" s="40">
        <f t="shared" si="1"/>
        <v>17092.171725</v>
      </c>
      <c r="S6" s="42">
        <v>12490</v>
      </c>
      <c r="T6" s="21">
        <v>0</v>
      </c>
      <c r="U6" s="21" t="s">
        <v>10</v>
      </c>
      <c r="V6" s="20">
        <f>T6*'Consumption &amp; Carbon Emission'!T20</f>
        <v>0</v>
      </c>
      <c r="W6" s="20">
        <v>0</v>
      </c>
      <c r="X6" s="20">
        <v>0</v>
      </c>
      <c r="Y6" s="38">
        <f>V6/1000000</f>
        <v>0</v>
      </c>
      <c r="Z6" s="20">
        <f t="shared" si="2"/>
        <v>0</v>
      </c>
    </row>
    <row r="7" spans="1:26" ht="23" customHeight="1">
      <c r="A7" s="14">
        <v>2009</v>
      </c>
      <c r="B7" s="17">
        <f>D7+H7+L7+T7</f>
        <v>7011146</v>
      </c>
      <c r="C7" s="17">
        <v>100.00000000000001</v>
      </c>
      <c r="D7" s="22">
        <v>3373875</v>
      </c>
      <c r="E7" s="19">
        <v>47.559798724662258</v>
      </c>
      <c r="F7" s="20">
        <v>9352381500</v>
      </c>
      <c r="G7" s="20">
        <v>9352.3814999999995</v>
      </c>
      <c r="H7" s="22">
        <v>1111822</v>
      </c>
      <c r="I7" s="19">
        <v>15.672788866704144</v>
      </c>
      <c r="J7" s="20">
        <v>2681714664.0000005</v>
      </c>
      <c r="K7" s="20">
        <v>2681.7146640000005</v>
      </c>
      <c r="L7" s="22">
        <v>2525449</v>
      </c>
      <c r="M7" s="19">
        <v>35.599969213263563</v>
      </c>
      <c r="N7" s="20">
        <v>5720141985</v>
      </c>
      <c r="O7" s="20">
        <v>5720.1419850000002</v>
      </c>
      <c r="P7" s="20">
        <f>L7+H7+D7</f>
        <v>7011146</v>
      </c>
      <c r="Q7" s="40">
        <f t="shared" si="0"/>
        <v>17754.238149000001</v>
      </c>
      <c r="R7" s="40">
        <f t="shared" si="1"/>
        <v>17754.238149000001</v>
      </c>
      <c r="S7" s="42">
        <v>13081</v>
      </c>
      <c r="T7" s="21">
        <v>0</v>
      </c>
      <c r="U7" s="21" t="s">
        <v>10</v>
      </c>
      <c r="V7" s="20">
        <f>T7*'Consumption &amp; Carbon Emission'!T20</f>
        <v>0</v>
      </c>
      <c r="W7" s="20">
        <v>0</v>
      </c>
      <c r="X7" s="20">
        <v>0</v>
      </c>
      <c r="Y7" s="38">
        <f>V7/1000000</f>
        <v>0</v>
      </c>
      <c r="Z7" s="20">
        <f t="shared" si="2"/>
        <v>0</v>
      </c>
    </row>
    <row r="8" spans="1:26" ht="23" customHeight="1">
      <c r="A8" s="14">
        <v>2010</v>
      </c>
      <c r="B8" s="17">
        <f>D8+H8+L8+T8</f>
        <v>7473629</v>
      </c>
      <c r="C8" s="17">
        <v>99.999999999999986</v>
      </c>
      <c r="D8" s="22">
        <v>3191964</v>
      </c>
      <c r="E8" s="19">
        <v>42.306459680773486</v>
      </c>
      <c r="F8" s="20">
        <v>8848124208</v>
      </c>
      <c r="G8" s="20">
        <v>8848.1242079999993</v>
      </c>
      <c r="H8" s="22">
        <v>1381631</v>
      </c>
      <c r="I8" s="19">
        <v>18.312210349241642</v>
      </c>
      <c r="J8" s="20">
        <v>3332493972.0000005</v>
      </c>
      <c r="K8" s="20">
        <v>3332.4939720000007</v>
      </c>
      <c r="L8" s="22">
        <v>2900034</v>
      </c>
      <c r="M8" s="19">
        <v>38.437204020431388</v>
      </c>
      <c r="N8" s="20">
        <v>6568577010</v>
      </c>
      <c r="O8" s="20">
        <v>6568.57701</v>
      </c>
      <c r="P8" s="20">
        <f>L8+H8+D8</f>
        <v>7473629</v>
      </c>
      <c r="Q8" s="40">
        <f t="shared" si="0"/>
        <v>18749.195189999999</v>
      </c>
      <c r="R8" s="40">
        <f t="shared" si="1"/>
        <v>18749.195189999999</v>
      </c>
      <c r="S8" s="42">
        <v>13944</v>
      </c>
      <c r="T8" s="21">
        <v>0</v>
      </c>
      <c r="U8" s="21" t="s">
        <v>10</v>
      </c>
      <c r="V8" s="20">
        <f>T8*'Consumption &amp; Carbon Emission'!T20</f>
        <v>0</v>
      </c>
      <c r="W8" s="20">
        <v>0</v>
      </c>
      <c r="X8" s="20">
        <v>0</v>
      </c>
      <c r="Y8" s="38">
        <f>V8/1000000</f>
        <v>0</v>
      </c>
      <c r="Z8" s="20">
        <f t="shared" si="2"/>
        <v>0</v>
      </c>
    </row>
    <row r="9" spans="1:26" ht="23" customHeight="1">
      <c r="A9" s="14">
        <v>2011</v>
      </c>
      <c r="B9" s="17">
        <f>D9+H9+L9+T9</f>
        <v>8051475</v>
      </c>
      <c r="C9" s="17">
        <v>100</v>
      </c>
      <c r="D9" s="22">
        <v>3036129</v>
      </c>
      <c r="E9" s="19">
        <v>37.422500444034348</v>
      </c>
      <c r="F9" s="20">
        <v>8416149588</v>
      </c>
      <c r="G9" s="20">
        <v>8416.1495880000002</v>
      </c>
      <c r="H9" s="22">
        <v>1756034</v>
      </c>
      <c r="I9" s="19">
        <v>21.644397568331065</v>
      </c>
      <c r="J9" s="20">
        <v>4235554008.000001</v>
      </c>
      <c r="K9" s="20">
        <v>4235.554008000001</v>
      </c>
      <c r="L9" s="22">
        <v>3259288</v>
      </c>
      <c r="M9" s="19">
        <v>40.173097594745101</v>
      </c>
      <c r="N9" s="20">
        <v>7382287320</v>
      </c>
      <c r="O9" s="20">
        <v>7382.2873200000004</v>
      </c>
      <c r="P9" s="20">
        <f>L9+H9+D9</f>
        <v>8051451</v>
      </c>
      <c r="Q9" s="40">
        <f t="shared" si="0"/>
        <v>20033.990916000002</v>
      </c>
      <c r="R9" s="40">
        <f t="shared" si="1"/>
        <v>20033.990916000002</v>
      </c>
      <c r="S9" s="42">
        <v>15022</v>
      </c>
      <c r="T9" s="18">
        <v>24</v>
      </c>
      <c r="U9" s="19">
        <v>2.9581747371630932E-4</v>
      </c>
      <c r="V9" s="20">
        <f>T9*'Consumption &amp; Carbon Emission'!T20</f>
        <v>44780.399999999994</v>
      </c>
      <c r="W9" s="20">
        <v>44780.399999999994</v>
      </c>
      <c r="X9" s="20">
        <v>4.4780399999999991E-2</v>
      </c>
      <c r="Y9" s="38">
        <f>V9/1000000</f>
        <v>4.4780399999999991E-2</v>
      </c>
      <c r="Z9" s="20">
        <f t="shared" si="2"/>
        <v>24</v>
      </c>
    </row>
    <row r="10" spans="1:26" ht="23" customHeight="1">
      <c r="A10" s="14">
        <v>2012</v>
      </c>
      <c r="B10" s="17">
        <f>D10+H10+L10+T10</f>
        <v>8599740</v>
      </c>
      <c r="C10" s="17">
        <v>100</v>
      </c>
      <c r="D10" s="22">
        <v>2929216</v>
      </c>
      <c r="E10" s="19">
        <v>33.868173606393896</v>
      </c>
      <c r="F10" s="20">
        <v>8119786752</v>
      </c>
      <c r="G10" s="20">
        <v>8119.786752</v>
      </c>
      <c r="H10" s="22">
        <v>2101206</v>
      </c>
      <c r="I10" s="19">
        <v>24.294558540850687</v>
      </c>
      <c r="J10" s="20">
        <v>5068108872.000001</v>
      </c>
      <c r="K10" s="20">
        <v>5068.1088720000007</v>
      </c>
      <c r="L10" s="22">
        <v>3569143</v>
      </c>
      <c r="M10" s="19">
        <v>41.267135899177639</v>
      </c>
      <c r="N10" s="20">
        <v>8084108895</v>
      </c>
      <c r="O10" s="20">
        <v>8084.1088950000003</v>
      </c>
      <c r="P10" s="20">
        <f>L10+H10+D10</f>
        <v>8599565</v>
      </c>
      <c r="Q10" s="40">
        <f t="shared" si="0"/>
        <v>21272.004519000002</v>
      </c>
      <c r="R10" s="40">
        <f t="shared" si="1"/>
        <v>21272.004519000002</v>
      </c>
      <c r="S10" s="42">
        <v>16045</v>
      </c>
      <c r="T10" s="18">
        <v>175</v>
      </c>
      <c r="U10" s="19">
        <v>2.0233845442326312E-3</v>
      </c>
      <c r="V10" s="20">
        <f>T10*'Consumption &amp; Carbon Emission'!T20</f>
        <v>326523.75</v>
      </c>
      <c r="W10" s="20">
        <v>326523.75</v>
      </c>
      <c r="X10" s="20">
        <v>0.32652375</v>
      </c>
      <c r="Y10" s="38">
        <f>V10/1000000</f>
        <v>0.32652375</v>
      </c>
      <c r="Z10" s="20">
        <f t="shared" si="2"/>
        <v>175</v>
      </c>
    </row>
    <row r="11" spans="1:26" ht="23" customHeight="1">
      <c r="A11" s="14">
        <v>2013</v>
      </c>
      <c r="B11" s="17">
        <f>D11+H11+L11+T11</f>
        <v>9238508</v>
      </c>
      <c r="C11" s="17">
        <v>100.00000000000001</v>
      </c>
      <c r="D11" s="22">
        <v>2888610</v>
      </c>
      <c r="E11" s="19">
        <v>31.114109843435799</v>
      </c>
      <c r="F11" s="20">
        <v>8007226920</v>
      </c>
      <c r="G11" s="20">
        <v>8007.2269200000001</v>
      </c>
      <c r="H11" s="22">
        <v>2497209</v>
      </c>
      <c r="I11" s="19">
        <v>26.898208871400591</v>
      </c>
      <c r="J11" s="20">
        <v>6023268108.000001</v>
      </c>
      <c r="K11" s="20">
        <v>6023.2681080000011</v>
      </c>
      <c r="L11" s="22">
        <v>3852336</v>
      </c>
      <c r="M11" s="19">
        <v>41.494700031441454</v>
      </c>
      <c r="N11" s="20">
        <v>8725541040</v>
      </c>
      <c r="O11" s="20">
        <v>8725.5410400000001</v>
      </c>
      <c r="P11" s="20">
        <f>L11+H11+D11</f>
        <v>9238155</v>
      </c>
      <c r="Q11" s="40">
        <f t="shared" si="0"/>
        <v>22756.036068000001</v>
      </c>
      <c r="R11" s="40">
        <f t="shared" si="1"/>
        <v>22756.036068000001</v>
      </c>
      <c r="S11" s="42">
        <v>17237</v>
      </c>
      <c r="T11" s="18">
        <v>353</v>
      </c>
      <c r="U11" s="19">
        <v>3.8022719490456778E-3</v>
      </c>
      <c r="V11" s="20">
        <f>T11*'Consumption &amp; Carbon Emission'!T20</f>
        <v>658645.04999999993</v>
      </c>
      <c r="W11" s="20">
        <v>658645.04999999993</v>
      </c>
      <c r="X11" s="20">
        <v>0.65864504999999995</v>
      </c>
      <c r="Y11" s="38">
        <f>V11/1000000</f>
        <v>0.65864504999999995</v>
      </c>
      <c r="Z11" s="20">
        <f t="shared" si="2"/>
        <v>353</v>
      </c>
    </row>
    <row r="12" spans="1:26" ht="23" customHeight="1">
      <c r="A12" s="14">
        <v>2014</v>
      </c>
      <c r="B12" s="17">
        <f>D12+H12+L12+T12</f>
        <v>9815105</v>
      </c>
      <c r="C12" s="17">
        <v>100.00000000000001</v>
      </c>
      <c r="D12" s="23">
        <v>2855078</v>
      </c>
      <c r="E12" s="19">
        <v>28.962290707517766</v>
      </c>
      <c r="F12" s="20">
        <v>7914276216</v>
      </c>
      <c r="G12" s="20">
        <v>7914.2762160000002</v>
      </c>
      <c r="H12" s="23">
        <v>2882885</v>
      </c>
      <c r="I12" s="19">
        <v>29.244368611415293</v>
      </c>
      <c r="J12" s="20">
        <v>6953518620.000001</v>
      </c>
      <c r="K12" s="20">
        <v>6953.5186200000007</v>
      </c>
      <c r="L12" s="22">
        <v>4076730</v>
      </c>
      <c r="M12" s="19">
        <v>41.354890968323424</v>
      </c>
      <c r="N12" s="20">
        <v>9233793450</v>
      </c>
      <c r="O12" s="20">
        <v>9233.7934499999992</v>
      </c>
      <c r="P12" s="20">
        <f>L12+H12+D12</f>
        <v>9814693</v>
      </c>
      <c r="Q12" s="40">
        <f t="shared" si="0"/>
        <v>24101.588285999998</v>
      </c>
      <c r="R12" s="40">
        <f t="shared" si="1"/>
        <v>24101.588285999998</v>
      </c>
      <c r="S12" s="42">
        <v>18313</v>
      </c>
      <c r="T12" s="18">
        <v>412</v>
      </c>
      <c r="U12" s="19">
        <v>4.1793827599446737E-3</v>
      </c>
      <c r="V12" s="20">
        <f>T12*'Consumption &amp; Carbon Emission'!T20</f>
        <v>768730.2</v>
      </c>
      <c r="W12" s="20">
        <v>768730.2</v>
      </c>
      <c r="X12" s="20">
        <v>0.76873019999999992</v>
      </c>
      <c r="Y12" s="38">
        <f>V12/1000000</f>
        <v>0.76873019999999992</v>
      </c>
      <c r="Z12" s="20">
        <f t="shared" si="2"/>
        <v>412</v>
      </c>
    </row>
    <row r="13" spans="1:26" ht="23" customHeight="1">
      <c r="A13" s="14">
        <v>2015</v>
      </c>
      <c r="B13" s="17">
        <f>D13+H13+L13+T13</f>
        <v>10546280</v>
      </c>
      <c r="C13" s="17">
        <v>100</v>
      </c>
      <c r="D13" s="23">
        <v>2927720</v>
      </c>
      <c r="E13" s="19">
        <v>27.647812134036343</v>
      </c>
      <c r="F13" s="20">
        <v>8115639840</v>
      </c>
      <c r="G13" s="20">
        <v>8115.6398399999998</v>
      </c>
      <c r="H13" s="23">
        <v>3345951</v>
      </c>
      <c r="I13" s="19">
        <v>31.597360627959993</v>
      </c>
      <c r="J13" s="20">
        <v>8070433812.0000019</v>
      </c>
      <c r="K13" s="20">
        <v>8070.433812000002</v>
      </c>
      <c r="L13" s="22">
        <v>4272044</v>
      </c>
      <c r="M13" s="19">
        <v>40.342884545085305</v>
      </c>
      <c r="N13" s="20">
        <v>9676179660</v>
      </c>
      <c r="O13" s="20">
        <v>9676.1796599999998</v>
      </c>
      <c r="P13" s="20">
        <f>L13+H13+D13</f>
        <v>10545715</v>
      </c>
      <c r="Q13" s="40">
        <f t="shared" si="0"/>
        <v>25862.253312000001</v>
      </c>
      <c r="R13" s="40">
        <f t="shared" si="1"/>
        <v>25862.253312000001</v>
      </c>
      <c r="S13" s="42">
        <v>19677</v>
      </c>
      <c r="T13" s="18">
        <v>565</v>
      </c>
      <c r="U13" s="19">
        <v>5.3355559465148765E-3</v>
      </c>
      <c r="V13" s="20">
        <f>T13*'Consumption &amp; Carbon Emission'!T20</f>
        <v>1054205.25</v>
      </c>
      <c r="W13" s="20">
        <v>1054205.25</v>
      </c>
      <c r="X13" s="20">
        <v>1.0542052500000001</v>
      </c>
      <c r="Y13" s="38">
        <f>V13/1000000</f>
        <v>1.0542052500000001</v>
      </c>
      <c r="Z13" s="20">
        <f t="shared" si="2"/>
        <v>565</v>
      </c>
    </row>
    <row r="14" spans="1:26" ht="23" customHeight="1">
      <c r="A14" s="14">
        <v>2016</v>
      </c>
      <c r="B14" s="17">
        <f>D14+H14+L14+T14</f>
        <v>11275790</v>
      </c>
      <c r="C14" s="17">
        <v>100.00000000000001</v>
      </c>
      <c r="D14" s="23">
        <v>3031744</v>
      </c>
      <c r="E14" s="19">
        <v>26.786928218223753</v>
      </c>
      <c r="F14" s="20">
        <v>8403994368</v>
      </c>
      <c r="G14" s="20">
        <v>8403.9943679999997</v>
      </c>
      <c r="H14" s="23">
        <v>3803772</v>
      </c>
      <c r="I14" s="19">
        <v>33.608169925458547</v>
      </c>
      <c r="J14" s="20">
        <v>9174698064.0000019</v>
      </c>
      <c r="K14" s="20">
        <v>9174.698064000002</v>
      </c>
      <c r="L14" s="22">
        <v>4439631</v>
      </c>
      <c r="M14" s="19">
        <v>39.226292494485335</v>
      </c>
      <c r="N14" s="20">
        <v>10055764215</v>
      </c>
      <c r="O14" s="20">
        <v>10055.764214999999</v>
      </c>
      <c r="P14" s="20">
        <f>L14+H14+D14</f>
        <v>11275147</v>
      </c>
      <c r="Q14" s="40">
        <f t="shared" si="0"/>
        <v>27634.456646999999</v>
      </c>
      <c r="R14" s="40">
        <f t="shared" si="1"/>
        <v>27634.456646999999</v>
      </c>
      <c r="S14" s="42">
        <v>21038</v>
      </c>
      <c r="T14" s="18">
        <v>643</v>
      </c>
      <c r="U14" s="19">
        <v>5.681216766428126E-3</v>
      </c>
      <c r="V14" s="20">
        <f>T14*'Consumption &amp; Carbon Emission'!T20</f>
        <v>1199741.55</v>
      </c>
      <c r="W14" s="20">
        <v>1199741.55</v>
      </c>
      <c r="X14" s="20">
        <v>1.1997415500000002</v>
      </c>
      <c r="Y14" s="38">
        <f>V14/1000000</f>
        <v>1.1997415500000002</v>
      </c>
      <c r="Z14" s="20">
        <f t="shared" si="2"/>
        <v>643</v>
      </c>
    </row>
    <row r="15" spans="1:26" ht="23" customHeight="1">
      <c r="A15" s="14">
        <v>2017</v>
      </c>
      <c r="B15" s="17">
        <f>D15+H15+L15+T15</f>
        <v>11994314</v>
      </c>
      <c r="C15" s="17">
        <v>100</v>
      </c>
      <c r="D15" s="23">
        <v>3120407</v>
      </c>
      <c r="E15" s="19">
        <v>25.925662210416139</v>
      </c>
      <c r="F15" s="20">
        <v>8649768204</v>
      </c>
      <c r="G15" s="20">
        <v>8649.768204</v>
      </c>
      <c r="H15" s="23">
        <v>4256305</v>
      </c>
      <c r="I15" s="19">
        <v>35.363183614991648</v>
      </c>
      <c r="J15" s="20">
        <v>10266207660.000002</v>
      </c>
      <c r="K15" s="20">
        <v>10266.207660000002</v>
      </c>
      <c r="L15" s="22">
        <v>4616842</v>
      </c>
      <c r="M15" s="19">
        <v>38.358677624701542</v>
      </c>
      <c r="N15" s="20">
        <v>10457147130</v>
      </c>
      <c r="O15" s="20">
        <v>10457.147129999999</v>
      </c>
      <c r="P15" s="20">
        <f>L15+H15+D15</f>
        <v>11993554</v>
      </c>
      <c r="Q15" s="40">
        <f t="shared" si="0"/>
        <v>29373.122994000001</v>
      </c>
      <c r="R15" s="40">
        <f t="shared" si="1"/>
        <v>29373.122994000001</v>
      </c>
      <c r="S15" s="42">
        <v>22379</v>
      </c>
      <c r="T15" s="18">
        <v>760</v>
      </c>
      <c r="U15" s="19">
        <v>6.314401704622591E-3</v>
      </c>
      <c r="V15" s="20">
        <f>T15*'Consumption &amp; Carbon Emission'!T20</f>
        <v>1418046</v>
      </c>
      <c r="W15" s="20">
        <v>1418046</v>
      </c>
      <c r="X15" s="20">
        <v>1.4180459999999999</v>
      </c>
      <c r="Y15" s="38">
        <f>V15/1000000</f>
        <v>1.4180459999999999</v>
      </c>
      <c r="Z15" s="20">
        <f t="shared" si="2"/>
        <v>760</v>
      </c>
    </row>
    <row r="16" spans="1:26" ht="23" customHeight="1">
      <c r="A16" s="14">
        <v>2018</v>
      </c>
      <c r="B16" s="17">
        <f>D16+H16+L16+T16</f>
        <v>12354960</v>
      </c>
      <c r="C16" s="17">
        <v>100</v>
      </c>
      <c r="D16" s="23">
        <v>3089626</v>
      </c>
      <c r="E16" s="19">
        <v>24.919976222335681</v>
      </c>
      <c r="F16" s="20">
        <v>8564443272</v>
      </c>
      <c r="G16" s="20">
        <v>8564.4432720000004</v>
      </c>
      <c r="H16" s="23">
        <v>4568665</v>
      </c>
      <c r="I16" s="19">
        <v>36.849451411859313</v>
      </c>
      <c r="J16" s="20">
        <v>11019619980.000002</v>
      </c>
      <c r="K16" s="20">
        <v>11019.619980000001</v>
      </c>
      <c r="L16" s="22">
        <v>4695717</v>
      </c>
      <c r="M16" s="19">
        <v>37.874213897351147</v>
      </c>
      <c r="N16" s="20">
        <v>10635799005</v>
      </c>
      <c r="O16" s="20">
        <v>10635.799005000001</v>
      </c>
      <c r="P16" s="20">
        <f>L16+H16+D16</f>
        <v>12354008</v>
      </c>
      <c r="Q16" s="40">
        <f t="shared" si="0"/>
        <v>30219.862257000004</v>
      </c>
      <c r="R16" s="40">
        <f t="shared" si="1"/>
        <v>30219.862257000004</v>
      </c>
      <c r="S16" s="42">
        <v>23052</v>
      </c>
      <c r="T16" s="18">
        <v>952</v>
      </c>
      <c r="U16" s="19">
        <v>7.6785401740092707E-3</v>
      </c>
      <c r="V16" s="20">
        <f>T16*'Consumption &amp; Carbon Emission'!T20</f>
        <v>1776289.2</v>
      </c>
      <c r="W16" s="20">
        <v>1776289.2</v>
      </c>
      <c r="X16" s="20">
        <v>1.7762891999999999</v>
      </c>
      <c r="Y16" s="38">
        <f>V16/1000000</f>
        <v>1.7762891999999999</v>
      </c>
      <c r="Z16" s="20">
        <f t="shared" si="2"/>
        <v>952</v>
      </c>
    </row>
    <row r="17" spans="1:26" ht="23" customHeight="1">
      <c r="A17" s="14">
        <v>2019</v>
      </c>
      <c r="B17" s="17">
        <f>D17+H17+L17+T17</f>
        <v>12452614</v>
      </c>
      <c r="C17" s="17">
        <v>99.999999999999986</v>
      </c>
      <c r="D17" s="23">
        <v>3020017</v>
      </c>
      <c r="E17" s="19">
        <v>24.154244296731143</v>
      </c>
      <c r="F17" s="20">
        <v>8371487124</v>
      </c>
      <c r="G17" s="20">
        <v>8371.4871239999993</v>
      </c>
      <c r="H17" s="23">
        <v>4769714</v>
      </c>
      <c r="I17" s="19">
        <v>38.148406840603435</v>
      </c>
      <c r="J17" s="20">
        <v>11504550168.000002</v>
      </c>
      <c r="K17" s="20">
        <v>11504.550168000002</v>
      </c>
      <c r="L17" s="22">
        <v>4661707</v>
      </c>
      <c r="M17" s="19">
        <v>37.284561549746783</v>
      </c>
      <c r="N17" s="20">
        <v>10558766355</v>
      </c>
      <c r="O17" s="20">
        <v>10558.766355</v>
      </c>
      <c r="P17" s="20">
        <f>L17+H17+D17</f>
        <v>12451438</v>
      </c>
      <c r="Q17" s="40">
        <f t="shared" si="0"/>
        <v>30434.803647000001</v>
      </c>
      <c r="R17" s="40">
        <f t="shared" si="1"/>
        <v>30434.803647000001</v>
      </c>
      <c r="S17" s="42">
        <v>23234</v>
      </c>
      <c r="T17" s="18">
        <v>1176</v>
      </c>
      <c r="U17" s="19">
        <v>9.4057057602509597E-3</v>
      </c>
      <c r="V17" s="20">
        <f>T17*'Consumption &amp; Carbon Emission'!T20</f>
        <v>2194239.6</v>
      </c>
      <c r="W17" s="20">
        <v>2194239.6</v>
      </c>
      <c r="X17" s="20">
        <v>2.1942396</v>
      </c>
      <c r="Y17" s="38">
        <f>V17/1000000</f>
        <v>2.1942396</v>
      </c>
      <c r="Z17" s="20">
        <f t="shared" si="2"/>
        <v>1176</v>
      </c>
    </row>
    <row r="18" spans="1:26" ht="23" customHeight="1">
      <c r="A18" s="14">
        <v>2020</v>
      </c>
      <c r="B18" s="17">
        <f>D18+H18+L18+T18</f>
        <v>13029065</v>
      </c>
      <c r="C18" s="17">
        <v>100.00000000000001</v>
      </c>
      <c r="D18" s="23">
        <v>3201894</v>
      </c>
      <c r="E18" s="19">
        <v>24.443728361488446</v>
      </c>
      <c r="F18" s="20">
        <v>8875650168</v>
      </c>
      <c r="G18" s="20">
        <v>8875.6501680000001</v>
      </c>
      <c r="H18" s="23">
        <v>5014356</v>
      </c>
      <c r="I18" s="19">
        <v>38.280329071418286</v>
      </c>
      <c r="J18" s="20">
        <v>12094626672.000002</v>
      </c>
      <c r="K18" s="20">
        <v>12094.626672000002</v>
      </c>
      <c r="L18" s="22">
        <v>4810018</v>
      </c>
      <c r="M18" s="19">
        <v>36.720382812757059</v>
      </c>
      <c r="N18" s="20">
        <v>10894690770</v>
      </c>
      <c r="O18" s="20">
        <v>10894.690769999999</v>
      </c>
      <c r="P18" s="20">
        <f>L18+H18+D18</f>
        <v>13026268</v>
      </c>
      <c r="Q18" s="40">
        <f t="shared" si="0"/>
        <v>31864.96761</v>
      </c>
      <c r="R18" s="40">
        <f t="shared" si="1"/>
        <v>31864.96761</v>
      </c>
      <c r="S18" s="42">
        <v>24310</v>
      </c>
      <c r="T18" s="18">
        <v>2797</v>
      </c>
      <c r="U18" s="19">
        <v>2.135270818680543E-2</v>
      </c>
      <c r="V18" s="20">
        <f>T18*'Consumption &amp; Carbon Emission'!T20</f>
        <v>5218782.45</v>
      </c>
      <c r="W18" s="20">
        <v>5218782.45</v>
      </c>
      <c r="X18" s="20">
        <v>5.21878245</v>
      </c>
      <c r="Y18" s="38">
        <f>V18/1000000</f>
        <v>5.21878245</v>
      </c>
      <c r="Z18" s="20">
        <f t="shared" si="2"/>
        <v>2797</v>
      </c>
    </row>
    <row r="19" spans="1:26" ht="23" customHeight="1">
      <c r="A19" s="14">
        <v>2021</v>
      </c>
      <c r="B19" s="17">
        <f>D19+H19+L19+T19</f>
        <v>13583517</v>
      </c>
      <c r="C19" s="17">
        <v>99.999999999999986</v>
      </c>
      <c r="D19" s="23">
        <v>3495172</v>
      </c>
      <c r="E19" s="19">
        <v>25.500915105830884</v>
      </c>
      <c r="F19" s="20">
        <v>9688616784</v>
      </c>
      <c r="G19" s="20">
        <v>9688.6167839999998</v>
      </c>
      <c r="H19" s="23">
        <v>5158803</v>
      </c>
      <c r="I19" s="19">
        <v>37.638833611251663</v>
      </c>
      <c r="J19" s="20">
        <v>12443032836.000002</v>
      </c>
      <c r="K19" s="20">
        <v>12443.032836000002</v>
      </c>
      <c r="L19" s="22">
        <v>4923275</v>
      </c>
      <c r="M19" s="19">
        <v>35.920411876056328</v>
      </c>
      <c r="N19" s="20">
        <v>11151217875</v>
      </c>
      <c r="O19" s="20">
        <v>11151.217875</v>
      </c>
      <c r="P19" s="20">
        <f>L19+H19+D19</f>
        <v>13577250</v>
      </c>
      <c r="Q19" s="40">
        <f t="shared" si="0"/>
        <v>33282.867494999999</v>
      </c>
      <c r="R19" s="40">
        <f t="shared" si="1"/>
        <v>33282.867494999999</v>
      </c>
      <c r="S19" s="42">
        <v>25344</v>
      </c>
      <c r="T19" s="18">
        <v>6267</v>
      </c>
      <c r="U19" s="19">
        <v>4.5724283373820278E-2</v>
      </c>
      <c r="V19" s="20">
        <f>T19*'Consumption &amp; Carbon Emission'!T20</f>
        <v>11693281.949999999</v>
      </c>
      <c r="W19" s="20">
        <v>11693281.949999999</v>
      </c>
      <c r="X19" s="20">
        <v>11.693281949999999</v>
      </c>
      <c r="Y19" s="38">
        <f>V19/1000000</f>
        <v>11.693281949999999</v>
      </c>
      <c r="Z19" s="20">
        <f t="shared" si="2"/>
        <v>6267</v>
      </c>
    </row>
    <row r="20" spans="1:26" ht="23" customHeight="1">
      <c r="A20" s="14">
        <v>2022</v>
      </c>
      <c r="B20" s="17">
        <f>D20+H20+L20+T20</f>
        <v>14099095</v>
      </c>
      <c r="C20" s="17">
        <v>100</v>
      </c>
      <c r="D20" s="23">
        <v>3817104</v>
      </c>
      <c r="E20" s="19">
        <v>26.750366800118186</v>
      </c>
      <c r="F20" s="20">
        <v>10581012288</v>
      </c>
      <c r="G20" s="20">
        <v>10581.012288</v>
      </c>
      <c r="H20" s="23">
        <v>5261876</v>
      </c>
      <c r="I20" s="19">
        <v>36.875367571001121</v>
      </c>
      <c r="J20" s="20">
        <v>12691644912.000002</v>
      </c>
      <c r="K20" s="20">
        <v>12691.644912000002</v>
      </c>
      <c r="L20" s="22">
        <v>5005563</v>
      </c>
      <c r="M20" s="19">
        <v>35.079119219989806</v>
      </c>
      <c r="N20" s="20">
        <v>11337600195</v>
      </c>
      <c r="O20" s="20">
        <v>11337.600195000001</v>
      </c>
      <c r="P20" s="20">
        <f>L20+H20+D20</f>
        <v>14084543</v>
      </c>
      <c r="Q20" s="40">
        <f t="shared" si="0"/>
        <v>34610.257395000001</v>
      </c>
      <c r="R20" s="40">
        <f t="shared" si="1"/>
        <v>34610.257395000001</v>
      </c>
      <c r="S20" s="42">
        <v>26306</v>
      </c>
      <c r="T20" s="18">
        <v>14552</v>
      </c>
      <c r="U20" s="19">
        <v>0.10198080473451071</v>
      </c>
      <c r="V20" s="20">
        <f>T20*'Consumption &amp; Carbon Emission'!T20</f>
        <v>27151849.199999999</v>
      </c>
      <c r="W20" s="20">
        <v>27151849.199999999</v>
      </c>
      <c r="X20" s="20">
        <v>27.151849200000001</v>
      </c>
      <c r="Y20" s="38">
        <f>V20/1000000</f>
        <v>27.151849200000001</v>
      </c>
      <c r="Z20" s="20">
        <f t="shared" si="2"/>
        <v>14552</v>
      </c>
    </row>
    <row r="21" spans="1:26" ht="23" customHeight="1">
      <c r="A21" s="14">
        <v>2023</v>
      </c>
      <c r="B21" s="17">
        <f>D21+H21+L21+T21</f>
        <v>14963421</v>
      </c>
      <c r="C21" s="17">
        <v>100</v>
      </c>
      <c r="D21" s="23">
        <v>4362975</v>
      </c>
      <c r="E21" s="19">
        <v>28.663928719108579</v>
      </c>
      <c r="F21" s="20">
        <v>12094166700</v>
      </c>
      <c r="G21" s="20">
        <v>12094.1667</v>
      </c>
      <c r="H21" s="23">
        <v>5425652</v>
      </c>
      <c r="I21" s="19">
        <v>35.645517607295226</v>
      </c>
      <c r="J21" s="20">
        <v>13086672624.000002</v>
      </c>
      <c r="K21" s="20">
        <v>13086.672624000003</v>
      </c>
      <c r="L21" s="22">
        <v>5094751</v>
      </c>
      <c r="M21" s="19">
        <v>33.471560003347975</v>
      </c>
      <c r="N21" s="20">
        <v>11539611015</v>
      </c>
      <c r="O21" s="20">
        <v>11539.611015</v>
      </c>
      <c r="P21" s="20">
        <f>L21+H21+D21</f>
        <v>14883378</v>
      </c>
      <c r="Q21" s="40">
        <f t="shared" si="0"/>
        <v>36720.450339000003</v>
      </c>
      <c r="R21" s="40">
        <f t="shared" si="1"/>
        <v>36720.450339000003</v>
      </c>
      <c r="S21" s="42">
        <v>27919</v>
      </c>
      <c r="T21" s="18">
        <v>80043</v>
      </c>
      <c r="U21" s="19">
        <v>0.52586752077736121</v>
      </c>
      <c r="V21" s="20">
        <f>T21*'Consumption &amp; Carbon Emission'!T20</f>
        <v>149348231.54999998</v>
      </c>
      <c r="W21" s="20">
        <v>149348231.54999998</v>
      </c>
      <c r="X21" s="20">
        <v>149.34823154999998</v>
      </c>
      <c r="Y21" s="38">
        <f>V21/1000000</f>
        <v>149.34823154999998</v>
      </c>
      <c r="Z21" s="20">
        <f t="shared" si="2"/>
        <v>80043</v>
      </c>
    </row>
    <row r="22" spans="1:26" ht="23" customHeight="1">
      <c r="A22" s="14">
        <v>2024</v>
      </c>
      <c r="B22" s="17">
        <f>D22+H22+L22+T22</f>
        <v>15721877</v>
      </c>
      <c r="C22" s="17">
        <v>100</v>
      </c>
      <c r="D22" s="23">
        <v>4860582</v>
      </c>
      <c r="E22" s="19">
        <v>30.147563959144151</v>
      </c>
      <c r="F22" s="20">
        <v>13473533304</v>
      </c>
      <c r="G22" s="20">
        <v>13473.533304</v>
      </c>
      <c r="H22" s="23">
        <v>5531873</v>
      </c>
      <c r="I22" s="19">
        <v>34.31121933162791</v>
      </c>
      <c r="J22" s="20">
        <v>13342877676.000002</v>
      </c>
      <c r="K22" s="20">
        <v>13342.877676000002</v>
      </c>
      <c r="L22" s="22">
        <v>5163524</v>
      </c>
      <c r="M22" s="19">
        <v>32.02654950468397</v>
      </c>
      <c r="N22" s="20">
        <v>11695381860</v>
      </c>
      <c r="O22" s="20">
        <v>11695.38186</v>
      </c>
      <c r="P22" s="20">
        <f>L22+H22+D22</f>
        <v>15555979</v>
      </c>
      <c r="Q22" s="40">
        <f t="shared" si="0"/>
        <v>38511.792840000002</v>
      </c>
      <c r="R22" s="40">
        <f t="shared" si="1"/>
        <v>38511.792840000002</v>
      </c>
      <c r="S22" s="42">
        <v>29334</v>
      </c>
      <c r="T22" s="18">
        <v>165898</v>
      </c>
      <c r="U22" s="19">
        <v>1.0289756588190671</v>
      </c>
      <c r="V22" s="20">
        <f>T22*'Consumption &amp; Carbon Emission'!T20</f>
        <v>309540783.30000001</v>
      </c>
      <c r="W22" s="20">
        <v>309540783.30000001</v>
      </c>
      <c r="X22" s="20">
        <v>309.54078329999999</v>
      </c>
      <c r="Y22" s="38">
        <f>V22/1000000</f>
        <v>309.54078329999999</v>
      </c>
      <c r="Z22" s="20">
        <f t="shared" si="2"/>
        <v>165898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64EF-D888-B24A-9E2D-1A10BDE21808}">
  <dimension ref="A12:Y16"/>
  <sheetViews>
    <sheetView workbookViewId="0">
      <selection activeCell="C25" sqref="C25"/>
    </sheetView>
  </sheetViews>
  <sheetFormatPr baseColWidth="10" defaultRowHeight="16"/>
  <sheetData>
    <row r="12" spans="1:25" s="16" customFormat="1">
      <c r="A12">
        <v>2025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>
        <v>15803347</v>
      </c>
      <c r="Q12" s="37">
        <f>P12*'Consumption &amp; Carbon Emission'!T1/1000000</f>
        <v>0</v>
      </c>
      <c r="R12"/>
      <c r="S12"/>
      <c r="T12"/>
      <c r="U12"/>
      <c r="V12"/>
      <c r="W12"/>
      <c r="X12">
        <v>49783</v>
      </c>
      <c r="Y12"/>
    </row>
    <row r="13" spans="1:25" s="16" customFormat="1">
      <c r="A13">
        <v>2026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>
        <v>16332978</v>
      </c>
      <c r="Q13" s="37">
        <f>P13*'Consumption &amp; Carbon Emission'!T1/1000000</f>
        <v>0</v>
      </c>
      <c r="R13"/>
      <c r="S13"/>
      <c r="T13"/>
      <c r="U13"/>
      <c r="V13"/>
      <c r="W13"/>
      <c r="X13">
        <v>53120</v>
      </c>
      <c r="Y13"/>
    </row>
    <row r="14" spans="1:25" s="16" customFormat="1">
      <c r="A14">
        <v>2027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>
        <v>16862609</v>
      </c>
      <c r="Q14" s="37">
        <f>P14*'Consumption &amp; Carbon Emission'!T1/1000000</f>
        <v>0</v>
      </c>
      <c r="R14"/>
      <c r="S14"/>
      <c r="T14"/>
      <c r="U14"/>
      <c r="V14"/>
      <c r="W14"/>
      <c r="X14">
        <v>56457</v>
      </c>
      <c r="Y14"/>
    </row>
    <row r="15" spans="1:25" s="16" customFormat="1">
      <c r="A15">
        <v>2028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>
        <v>17392240</v>
      </c>
      <c r="Q15" s="37">
        <f>P15*'Consumption &amp; Carbon Emission'!T1/1000000</f>
        <v>0</v>
      </c>
      <c r="R15"/>
      <c r="S15"/>
      <c r="T15"/>
      <c r="U15"/>
      <c r="V15"/>
      <c r="W15"/>
      <c r="X15">
        <v>59794</v>
      </c>
      <c r="Y15"/>
    </row>
    <row r="16" spans="1:25" s="16" customFormat="1">
      <c r="A16">
        <v>2029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>
        <v>17921871</v>
      </c>
      <c r="Q16" s="37">
        <f>P16*'Consumption &amp; Carbon Emission'!T1/1000000</f>
        <v>0</v>
      </c>
      <c r="R16"/>
      <c r="S16"/>
      <c r="T16"/>
      <c r="U16"/>
      <c r="V16"/>
      <c r="W16"/>
      <c r="X16">
        <v>63131</v>
      </c>
      <c r="Y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67DA-4E47-C44A-85A2-49B0BA5B2563}">
  <dimension ref="A1:E5"/>
  <sheetViews>
    <sheetView workbookViewId="0">
      <selection activeCell="C1" sqref="C1"/>
    </sheetView>
  </sheetViews>
  <sheetFormatPr baseColWidth="10" defaultRowHeight="16"/>
  <cols>
    <col min="1" max="1" width="16" customWidth="1"/>
    <col min="2" max="2" width="17.5" customWidth="1"/>
    <col min="3" max="3" width="13.83203125" customWidth="1"/>
  </cols>
  <sheetData>
    <row r="1" spans="1:5">
      <c r="A1" s="1" t="s">
        <v>43</v>
      </c>
      <c r="B1" s="1" t="s">
        <v>29</v>
      </c>
      <c r="C1" s="1" t="s">
        <v>30</v>
      </c>
      <c r="D1" s="1" t="s">
        <v>7</v>
      </c>
      <c r="E1" s="1" t="s">
        <v>31</v>
      </c>
    </row>
    <row r="2" spans="1:5">
      <c r="A2" s="1" t="s">
        <v>42</v>
      </c>
      <c r="B2" s="1">
        <v>2772</v>
      </c>
      <c r="C2" s="1">
        <v>2412.0000000000005</v>
      </c>
      <c r="D2" s="1">
        <v>2265</v>
      </c>
      <c r="E2" s="36">
        <v>1865.85</v>
      </c>
    </row>
    <row r="3" spans="1:5">
      <c r="A3" s="1"/>
      <c r="B3" s="1"/>
      <c r="C3" s="1"/>
    </row>
    <row r="4" spans="1:5">
      <c r="A4" s="1"/>
      <c r="B4" s="1"/>
      <c r="C4" s="1"/>
    </row>
    <row r="5" spans="1:5">
      <c r="A5" s="1"/>
      <c r="B5" s="1"/>
      <c r="C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Consumption &amp; Carbon Emission</vt:lpstr>
      <vt:lpstr>Carbon emission - Year - Type</vt:lpstr>
      <vt:lpstr>Sayfa1</vt:lpstr>
      <vt:lpstr>Vehicle type Carbon em. 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Ağu</dc:creator>
  <cp:lastModifiedBy>Burcu Ağu</cp:lastModifiedBy>
  <dcterms:created xsi:type="dcterms:W3CDTF">2025-01-17T08:29:05Z</dcterms:created>
  <dcterms:modified xsi:type="dcterms:W3CDTF">2025-01-17T15:19:11Z</dcterms:modified>
</cp:coreProperties>
</file>